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График" sheetId="1" r:id="rId1"/>
    <sheet name="Учебный план_263(2022)" sheetId="2" r:id="rId2"/>
  </sheets>
  <definedNames/>
  <calcPr fullCalcOnLoad="1"/>
</workbook>
</file>

<file path=xl/sharedStrings.xml><?xml version="1.0" encoding="utf-8"?>
<sst xmlns="http://schemas.openxmlformats.org/spreadsheetml/2006/main" count="457" uniqueCount="305">
  <si>
    <t>индекс</t>
  </si>
  <si>
    <t>Формы промежуточной аттестации</t>
  </si>
  <si>
    <t>Лабораторные и практические занятия</t>
  </si>
  <si>
    <t>Самостоятельная работа</t>
  </si>
  <si>
    <t>I курс</t>
  </si>
  <si>
    <t>II курс</t>
  </si>
  <si>
    <t>III курс</t>
  </si>
  <si>
    <t>Общеобразовательный цикл</t>
  </si>
  <si>
    <t>ОП.00</t>
  </si>
  <si>
    <t>Безопасность жизнедеятельности</t>
  </si>
  <si>
    <t>П.00</t>
  </si>
  <si>
    <t>Профессиональный цикл</t>
  </si>
  <si>
    <t>ПМ.00</t>
  </si>
  <si>
    <t>Профессиональные модули</t>
  </si>
  <si>
    <t>ПМ.01</t>
  </si>
  <si>
    <t>МДК 01.01</t>
  </si>
  <si>
    <t>УП.01</t>
  </si>
  <si>
    <t>Учебная практика</t>
  </si>
  <si>
    <t>ПП.01</t>
  </si>
  <si>
    <t>ПМ.02</t>
  </si>
  <si>
    <t>УП.02</t>
  </si>
  <si>
    <t>ПП.02</t>
  </si>
  <si>
    <t>Физическая культура</t>
  </si>
  <si>
    <t>дисциплина и МДК</t>
  </si>
  <si>
    <t>учебной практики</t>
  </si>
  <si>
    <t>производственной практики</t>
  </si>
  <si>
    <t>экзаменов</t>
  </si>
  <si>
    <t>дифф.зачетов</t>
  </si>
  <si>
    <t>зачетов</t>
  </si>
  <si>
    <t xml:space="preserve">всего </t>
  </si>
  <si>
    <t>ПМ.03</t>
  </si>
  <si>
    <t>УП.03</t>
  </si>
  <si>
    <t>ПП.03</t>
  </si>
  <si>
    <t>Всего</t>
  </si>
  <si>
    <t>История</t>
  </si>
  <si>
    <t>География</t>
  </si>
  <si>
    <t>ОП.01</t>
  </si>
  <si>
    <t>ОП.02</t>
  </si>
  <si>
    <t>ОП.03</t>
  </si>
  <si>
    <t>ОП.04</t>
  </si>
  <si>
    <t>ОП.05</t>
  </si>
  <si>
    <t>ОП.06</t>
  </si>
  <si>
    <t>ОП.07</t>
  </si>
  <si>
    <t>ГИА</t>
  </si>
  <si>
    <t xml:space="preserve">Форма обучения:                  </t>
  </si>
  <si>
    <t>Нормативный срок обучения:</t>
  </si>
  <si>
    <t>Специальность:</t>
  </si>
  <si>
    <t>151001 Технология машиностроения</t>
  </si>
  <si>
    <t>Составлен  в  соответствии  с государствен-ным образовательным стандартом, утверж-денным министерством образования РФ 15  марта  2002  года,  регистрационный  номер  № 04-1201Б</t>
  </si>
  <si>
    <t>(Код и наименование)</t>
  </si>
  <si>
    <t>Специализация:</t>
  </si>
  <si>
    <t>На базе:</t>
  </si>
  <si>
    <t>основного общего  образования</t>
  </si>
  <si>
    <t>Квалификация:</t>
  </si>
  <si>
    <t>ТЕХНИК</t>
  </si>
  <si>
    <t>(наименование)</t>
  </si>
  <si>
    <t>2. Сводные данные по бюджету времени.</t>
  </si>
  <si>
    <t>К  У Р С Ы</t>
  </si>
  <si>
    <t>сентябрь 30</t>
  </si>
  <si>
    <t>октябрь 31</t>
  </si>
  <si>
    <t>ноябрь   30</t>
  </si>
  <si>
    <t>декабрь 31</t>
  </si>
  <si>
    <t>январь 31</t>
  </si>
  <si>
    <t>февраль28</t>
  </si>
  <si>
    <t>март   31</t>
  </si>
  <si>
    <t>апрель  30</t>
  </si>
  <si>
    <t>май    31</t>
  </si>
  <si>
    <t>июнь  30</t>
  </si>
  <si>
    <t>июль  31</t>
  </si>
  <si>
    <t>август  31</t>
  </si>
  <si>
    <t>промежут аттестац</t>
  </si>
  <si>
    <t>Практика</t>
  </si>
  <si>
    <t>КАНИКУЛЫ</t>
  </si>
  <si>
    <t>ВСЕГО</t>
  </si>
  <si>
    <t>учебная</t>
  </si>
  <si>
    <t>производ</t>
  </si>
  <si>
    <t>нед.</t>
  </si>
  <si>
    <t>час.</t>
  </si>
  <si>
    <t>нед</t>
  </si>
  <si>
    <t xml:space="preserve"> =</t>
  </si>
  <si>
    <t>П</t>
  </si>
  <si>
    <t>Э</t>
  </si>
  <si>
    <t xml:space="preserve">Обозначения: </t>
  </si>
  <si>
    <t xml:space="preserve">1. </t>
  </si>
  <si>
    <t>2.</t>
  </si>
  <si>
    <t xml:space="preserve">3. </t>
  </si>
  <si>
    <r>
      <t xml:space="preserve">Промежуточная аттестация - </t>
    </r>
    <r>
      <rPr>
        <b/>
        <sz val="10"/>
        <rFont val="Arial Cyr"/>
        <family val="0"/>
      </rPr>
      <t>Э</t>
    </r>
  </si>
  <si>
    <t>4.</t>
  </si>
  <si>
    <t>Астрономия</t>
  </si>
  <si>
    <t>Календарный учебный график</t>
  </si>
  <si>
    <t>Иностранный язык в профессиональной деятельности</t>
  </si>
  <si>
    <t>Основы предпринимательской деятельности</t>
  </si>
  <si>
    <t>Наименование учебных циклов, дисциплин, профессиональных модулей, МДК, практик</t>
  </si>
  <si>
    <t>Объем образовательной программы (академических часов)</t>
  </si>
  <si>
    <t>Нагрузка во взаимодействии с преподавателем</t>
  </si>
  <si>
    <t>всего во взаимодействии с преподавателем</t>
  </si>
  <si>
    <t>Теоретическое обучение</t>
  </si>
  <si>
    <t>по учебным дисциплинам и МДК</t>
  </si>
  <si>
    <t>Практики</t>
  </si>
  <si>
    <t>Консультация</t>
  </si>
  <si>
    <t>Промежуточная аттестация</t>
  </si>
  <si>
    <t>Зачеты</t>
  </si>
  <si>
    <t>Экзамены</t>
  </si>
  <si>
    <t>Адаптационные дисциплины</t>
  </si>
  <si>
    <t>АДД.01</t>
  </si>
  <si>
    <t>АДД.00</t>
  </si>
  <si>
    <t>ОП.08</t>
  </si>
  <si>
    <t xml:space="preserve"> -,-,-,-,ДЗ,-</t>
  </si>
  <si>
    <t xml:space="preserve"> -,-,-,-,-,ДЗ</t>
  </si>
  <si>
    <t xml:space="preserve"> -,-,-,ДЗ,-,-</t>
  </si>
  <si>
    <t>С</t>
  </si>
  <si>
    <t xml:space="preserve">Русский язык </t>
  </si>
  <si>
    <t>Литература</t>
  </si>
  <si>
    <t>Иностранный язык</t>
  </si>
  <si>
    <t>Математика</t>
  </si>
  <si>
    <t>Основы безопасности жизнедеятельности</t>
  </si>
  <si>
    <t>Индивидуальный проект</t>
  </si>
  <si>
    <t>ОО.00</t>
  </si>
  <si>
    <t>ОУП.00</t>
  </si>
  <si>
    <t>ОУП.01</t>
  </si>
  <si>
    <t>ОУП.02</t>
  </si>
  <si>
    <t>ОУП.05</t>
  </si>
  <si>
    <t>ОУП.06</t>
  </si>
  <si>
    <t>ОУП.07</t>
  </si>
  <si>
    <t>ОУП.08</t>
  </si>
  <si>
    <t>Курсовые работы</t>
  </si>
  <si>
    <t>промежуточная аттестация</t>
  </si>
  <si>
    <t>IV курс</t>
  </si>
  <si>
    <t>Распределение  нагрузки по курсам и семестрам (час в семестр)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</si>
  <si>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</si>
  <si>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</si>
  <si>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</si>
  <si>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</si>
  <si>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</si>
  <si>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</si>
  <si>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</si>
  <si>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</si>
  <si>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во взаимод УЗ</t>
  </si>
  <si>
    <t>17 нед</t>
  </si>
  <si>
    <t>22 нед</t>
  </si>
  <si>
    <t>16,5 нед</t>
  </si>
  <si>
    <t>9 нед</t>
  </si>
  <si>
    <t>12 нед</t>
  </si>
  <si>
    <t>8 нед</t>
  </si>
  <si>
    <t>ОУП.03</t>
  </si>
  <si>
    <t>Обязательные учебные предметы (базовые)</t>
  </si>
  <si>
    <t>Обязательные учебные предметы (профильные)</t>
  </si>
  <si>
    <t>ОУП.04</t>
  </si>
  <si>
    <t>Химия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</si>
  <si>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</si>
  <si>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</si>
  <si>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</si>
  <si>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</si>
  <si>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</si>
  <si>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</si>
  <si>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</si>
  <si>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</si>
  <si>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Психология общения</t>
  </si>
  <si>
    <t>ЕН.00</t>
  </si>
  <si>
    <t>Математический и общий естественнонаучный цикл</t>
  </si>
  <si>
    <t>ЕН.01</t>
  </si>
  <si>
    <t>ЕН.02</t>
  </si>
  <si>
    <t>ЕН.03</t>
  </si>
  <si>
    <t>Экологические основы природопользования</t>
  </si>
  <si>
    <t>Общепрофессиональные дисциплины</t>
  </si>
  <si>
    <t>ОП.09</t>
  </si>
  <si>
    <t>ОП.10</t>
  </si>
  <si>
    <t>ОП.11</t>
  </si>
  <si>
    <t>ОП.12</t>
  </si>
  <si>
    <t>Микробиология, санитария и гигиена в пищевом производстве</t>
  </si>
  <si>
    <t>Организация хранения и контроль запасов и сырья</t>
  </si>
  <si>
    <t>Организация обслуживания</t>
  </si>
  <si>
    <t>Основы экономики, менеджмента и маркетинга</t>
  </si>
  <si>
    <t>Правовые основы профессиональной деятельности</t>
  </si>
  <si>
    <t>Информационные технологии в профессиональной деятельности</t>
  </si>
  <si>
    <t>Физиология питания</t>
  </si>
  <si>
    <t>Основы финансовой грамотности</t>
  </si>
  <si>
    <t xml:space="preserve">Технология приготовления и подготовка к реализации  кулинарных полуфабрикатов </t>
  </si>
  <si>
    <t>Производственная практика (по профилю специальности)</t>
  </si>
  <si>
    <t>Демонстрационный экзамен</t>
  </si>
  <si>
    <t>Организация и ведение процессов приготовления, оформления и подготовки к реализации холодных блюд, кулинарных изделий, закусок сложного ассортимента с учетом потребностей различных категорий потребителей, видов и форм обслуживания</t>
  </si>
  <si>
    <t>Технология приготовления и подготовка к реализации  холодных блюд, кулинарных изделий, закусок сложного ассортимента</t>
  </si>
  <si>
    <t>Организация и ведение процессов приготовления, оформления и подготовки к реализации горячих блюд, кулинарных изделий, закусок сложного ассортимента с учетом потребностей различных категорий потребителей, видов и форм обслуживания</t>
  </si>
  <si>
    <t>Технология приготовления и подготовка к реализации  горячих блюд, кулинарных изделий, закусок сложного ассортимента</t>
  </si>
  <si>
    <t>ПМ.04</t>
  </si>
  <si>
    <t>УП.04</t>
  </si>
  <si>
    <t>ПП.04</t>
  </si>
  <si>
    <t>Организация и ведение процессов приготовления, оформления и подготовки к реализации  хлебобулочных, мучных кондитерских изделий сложного ассортимента с учетом потребностей различных категорий потребителей, видов и форм обслуживания</t>
  </si>
  <si>
    <t>Технология приготовления и подготовка к реализации  хлебобулочных, мучных кондитерских изделий сложного ассортимента</t>
  </si>
  <si>
    <t>ПМ.05</t>
  </si>
  <si>
    <t>УП.05</t>
  </si>
  <si>
    <t>ПП.05</t>
  </si>
  <si>
    <t>Организация и ведение процессов приготовления, оформления и подготовки к реализации  холодных и горячих десертов, напитков сложного ассортимента с учетом потребностей различных категорий потребителей, видов и форм обслуживания</t>
  </si>
  <si>
    <t>Технология приготовления и подготовка к реализации  холодных и горячих десертов, напитков сложного ассортимента</t>
  </si>
  <si>
    <t>ПМ.06</t>
  </si>
  <si>
    <t>УП.06</t>
  </si>
  <si>
    <t>ПП.06</t>
  </si>
  <si>
    <t>Организация и контроль текущей деятельности подчиненного персонала</t>
  </si>
  <si>
    <t>Оперативное управление текущей деятельностью подчиненного персонала</t>
  </si>
  <si>
    <t>ПМ.07</t>
  </si>
  <si>
    <t>Выполнение работ по профессиям 16675 Повар</t>
  </si>
  <si>
    <t>Выполнение работ по профессиям 12901 Кондитер</t>
  </si>
  <si>
    <t>Итого</t>
  </si>
  <si>
    <t>ПДП</t>
  </si>
  <si>
    <t>Преддипломная практика</t>
  </si>
  <si>
    <t>Государственная итоговая аттестация, в том числе</t>
  </si>
  <si>
    <t>Защита дипломного проекта (работы)</t>
  </si>
  <si>
    <t>Демонстационный экзамен</t>
  </si>
  <si>
    <t>Государственный экзамен</t>
  </si>
  <si>
    <t xml:space="preserve">Консультации на учебную группу всего-                     </t>
  </si>
  <si>
    <t>Государственная итоговая аттестация</t>
  </si>
  <si>
    <t>1. Программа обучения по специальности</t>
  </si>
  <si>
    <t>Выполнение дипломного проекта (работы) с 18 мая по 14 июня (4нед)</t>
  </si>
  <si>
    <t>Защита дипломного проекта (работы) с 21 июня по 28 июня (1нед)</t>
  </si>
  <si>
    <t>Выполнение демонстрационного экзамена с 15 июня по 21 июня (1нед)</t>
  </si>
  <si>
    <t xml:space="preserve"> -,ДЗ</t>
  </si>
  <si>
    <t xml:space="preserve"> -,Э</t>
  </si>
  <si>
    <t>3Э</t>
  </si>
  <si>
    <t>10ДЗ</t>
  </si>
  <si>
    <t>1ДЗ</t>
  </si>
  <si>
    <t xml:space="preserve"> -,-,-,-,-,-,ДЗ,-</t>
  </si>
  <si>
    <t xml:space="preserve"> -,-,-,ДЗ,-,-,-,-</t>
  </si>
  <si>
    <t xml:space="preserve"> -,-,-,-,-,-,-,ДЗ</t>
  </si>
  <si>
    <t xml:space="preserve"> -,-,-,-,-,-,-,-</t>
  </si>
  <si>
    <t xml:space="preserve"> -,-,ДЗ,-,-,-,-,-</t>
  </si>
  <si>
    <t xml:space="preserve"> -,-,-,-,-,-,Э,-</t>
  </si>
  <si>
    <t xml:space="preserve"> -,-,-,-,ДЗ,-,-,-</t>
  </si>
  <si>
    <t xml:space="preserve"> -,-,-,-,-ДЗ,-,-</t>
  </si>
  <si>
    <t>1Э</t>
  </si>
  <si>
    <t>11ДЗ</t>
  </si>
  <si>
    <t>2ДЗ</t>
  </si>
  <si>
    <t>2Э</t>
  </si>
  <si>
    <t xml:space="preserve"> -,-, -,-,-,ДЗ,-,-</t>
  </si>
  <si>
    <t xml:space="preserve"> -,-, -,-,-,-,ДЗ,-</t>
  </si>
  <si>
    <t xml:space="preserve"> -,-, -,-,-,-,-,ДЗ</t>
  </si>
  <si>
    <t xml:space="preserve"> -,-,-,-,Э,Эм,-,-</t>
  </si>
  <si>
    <t xml:space="preserve"> ,-,-,-,-,-,Э,-,Эм</t>
  </si>
  <si>
    <t xml:space="preserve"> -,-,-,Э,Эм,-,-,-</t>
  </si>
  <si>
    <t xml:space="preserve"> -,-,-,Эм,-,-,-,-</t>
  </si>
  <si>
    <t xml:space="preserve"> ,-,-,-,-,-,-,-,Эм</t>
  </si>
  <si>
    <t xml:space="preserve"> -,-,-,-,-,-,Эм,-</t>
  </si>
  <si>
    <t xml:space="preserve"> -,-</t>
  </si>
  <si>
    <t>3ДЗ</t>
  </si>
  <si>
    <t>15ДЗ</t>
  </si>
  <si>
    <t>9Э</t>
  </si>
  <si>
    <t>4нед</t>
  </si>
  <si>
    <t>Обществознание</t>
  </si>
  <si>
    <t>Экономика</t>
  </si>
  <si>
    <t>теорети-ческое  обучение</t>
  </si>
  <si>
    <t>Выполнение ДП</t>
  </si>
  <si>
    <t>Защита ДП</t>
  </si>
  <si>
    <t>преддипломн</t>
  </si>
  <si>
    <t xml:space="preserve">  нед.</t>
  </si>
  <si>
    <t xml:space="preserve"> /У</t>
  </si>
  <si>
    <t>У</t>
  </si>
  <si>
    <t>Э/</t>
  </si>
  <si>
    <t>У/П</t>
  </si>
  <si>
    <t>П/Э</t>
  </si>
  <si>
    <t>ПП</t>
  </si>
  <si>
    <t>Учебная практика -</t>
  </si>
  <si>
    <t xml:space="preserve">7. </t>
  </si>
  <si>
    <t xml:space="preserve">8. Каникулы -  </t>
  </si>
  <si>
    <t>5.</t>
  </si>
  <si>
    <t>очная</t>
  </si>
  <si>
    <r>
      <t xml:space="preserve">6. Учебные сборы (от военкомата) - </t>
    </r>
    <r>
      <rPr>
        <b/>
        <sz val="10"/>
        <rFont val="Arial Cyr"/>
        <family val="0"/>
      </rPr>
      <t>С</t>
    </r>
  </si>
  <si>
    <r>
      <t xml:space="preserve">Производственная практика- </t>
    </r>
    <r>
      <rPr>
        <b/>
        <sz val="10"/>
        <rFont val="Arial Cyr"/>
        <family val="0"/>
      </rPr>
      <t>П</t>
    </r>
  </si>
  <si>
    <r>
      <t xml:space="preserve">Преддипломная практика- </t>
    </r>
    <r>
      <rPr>
        <b/>
        <sz val="10"/>
        <rFont val="Arial Cyr"/>
        <family val="0"/>
      </rPr>
      <t>ПП</t>
    </r>
  </si>
  <si>
    <r>
      <t xml:space="preserve">Выполнение дипломного проекта- </t>
    </r>
    <r>
      <rPr>
        <b/>
        <sz val="10"/>
        <rFont val="Arial Cyr"/>
        <family val="0"/>
      </rPr>
      <t>ПД</t>
    </r>
  </si>
  <si>
    <r>
      <t>Защита дипломного проекта -</t>
    </r>
    <r>
      <rPr>
        <b/>
        <sz val="10"/>
        <rFont val="Arial Cyr"/>
        <family val="0"/>
      </rPr>
      <t xml:space="preserve"> ГИА</t>
    </r>
  </si>
  <si>
    <t>43.02.15 Поварское и кондитерское дело</t>
  </si>
  <si>
    <t>У/п</t>
  </si>
  <si>
    <t>/Э</t>
  </si>
  <si>
    <t>0.00</t>
  </si>
  <si>
    <t xml:space="preserve"> -,-,-,З,-,-,-,-</t>
  </si>
  <si>
    <t xml:space="preserve"> -,-,-,-,З,-,-,-</t>
  </si>
  <si>
    <t xml:space="preserve"> 2.1. План образовательной деятельности  по специальности 43.02.15 Поварское и кондитерское дело (гр.263, набор 2022-2026гг)</t>
  </si>
  <si>
    <t>Организация и ведение  процессов приготовления и подготовки к реализации  полуфабрикатов для блюд, кулинарных изделий сложного ассортимента</t>
  </si>
  <si>
    <t>Дополнительные учебные предметы, курсы по выбору</t>
  </si>
  <si>
    <t>Основы проектной деятельности</t>
  </si>
  <si>
    <t xml:space="preserve">Информатика </t>
  </si>
  <si>
    <t xml:space="preserve">Химия </t>
  </si>
  <si>
    <t>ОУПд.12</t>
  </si>
  <si>
    <t>ОУПп.09</t>
  </si>
  <si>
    <t>ОУПп.10</t>
  </si>
  <si>
    <t>ОУПп.11</t>
  </si>
  <si>
    <t>ОУПд.12.00</t>
  </si>
  <si>
    <t>ОУПд.12.1</t>
  </si>
  <si>
    <t>ОУПд.12.2</t>
  </si>
  <si>
    <t>ОУПд.12.3</t>
  </si>
  <si>
    <t>ОУПд.12.4</t>
  </si>
  <si>
    <t>Родная литература</t>
  </si>
  <si>
    <t xml:space="preserve"> -,З</t>
  </si>
  <si>
    <t>МДК 04.01.</t>
  </si>
  <si>
    <t>МДК 02.01.</t>
  </si>
  <si>
    <t>МДК 03.01</t>
  </si>
  <si>
    <t>МДК 05.01</t>
  </si>
  <si>
    <t>МДК 06.01.</t>
  </si>
  <si>
    <t>УП.07.01</t>
  </si>
  <si>
    <t>ПП.07.01</t>
  </si>
  <si>
    <t>УП.07.02</t>
  </si>
  <si>
    <t>ПП.07.02</t>
  </si>
  <si>
    <t>Основы бережливого производства</t>
  </si>
  <si>
    <t>Техническое оснащение организаций питания и охрана труда</t>
  </si>
  <si>
    <t>гр.263, набор 2022-2025гг</t>
  </si>
  <si>
    <t>Введение в специальность/Практические основы профессиональной деятельности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</si>
</sst>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5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0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4"/>
      <name val="Arial Cyr"/>
      <family val="2"/>
    </font>
    <font>
      <b/>
      <sz val="7"/>
      <name val="Arial Cyr"/>
      <family val="2"/>
    </font>
    <font>
      <b/>
      <sz val="8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17" fontId="13" fillId="0" borderId="13" xfId="0" applyNumberFormat="1" applyFont="1" applyBorder="1" applyAlignment="1" quotePrefix="1">
      <alignment vertical="top"/>
    </xf>
    <xf numFmtId="0" fontId="13" fillId="0" borderId="14" xfId="0" applyNumberFormat="1" applyFont="1" applyBorder="1" applyAlignment="1">
      <alignment vertical="top"/>
    </xf>
    <xf numFmtId="0" fontId="13" fillId="0" borderId="15" xfId="0" applyNumberFormat="1" applyFont="1" applyBorder="1" applyAlignment="1">
      <alignment vertical="top"/>
    </xf>
    <xf numFmtId="0" fontId="13" fillId="0" borderId="16" xfId="0" applyNumberFormat="1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17" fontId="13" fillId="0" borderId="18" xfId="0" applyNumberFormat="1" applyFont="1" applyBorder="1" applyAlignment="1" quotePrefix="1">
      <alignment vertical="top"/>
    </xf>
    <xf numFmtId="0" fontId="12" fillId="0" borderId="13" xfId="0" applyFont="1" applyBorder="1" applyAlignment="1">
      <alignment vertical="top"/>
    </xf>
    <xf numFmtId="17" fontId="13" fillId="0" borderId="14" xfId="0" applyNumberFormat="1" applyFont="1" applyBorder="1" applyAlignment="1" quotePrefix="1">
      <alignment vertical="top"/>
    </xf>
    <xf numFmtId="0" fontId="13" fillId="0" borderId="19" xfId="0" applyNumberFormat="1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6" fillId="0" borderId="2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16" fillId="0" borderId="23" xfId="0" applyNumberFormat="1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2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3" fillId="33" borderId="28" xfId="0" applyNumberFormat="1" applyFont="1" applyFill="1" applyBorder="1" applyAlignment="1">
      <alignment horizontal="center"/>
    </xf>
    <xf numFmtId="0" fontId="12" fillId="33" borderId="20" xfId="0" applyNumberFormat="1" applyFont="1" applyFill="1" applyBorder="1" applyAlignment="1">
      <alignment/>
    </xf>
    <xf numFmtId="0" fontId="12" fillId="33" borderId="10" xfId="0" applyNumberFormat="1" applyFont="1" applyFill="1" applyBorder="1" applyAlignment="1">
      <alignment/>
    </xf>
    <xf numFmtId="0" fontId="12" fillId="33" borderId="11" xfId="0" applyNumberFormat="1" applyFont="1" applyFill="1" applyBorder="1" applyAlignment="1">
      <alignment/>
    </xf>
    <xf numFmtId="0" fontId="12" fillId="33" borderId="21" xfId="0" applyNumberFormat="1" applyFont="1" applyFill="1" applyBorder="1" applyAlignment="1">
      <alignment/>
    </xf>
    <xf numFmtId="0" fontId="12" fillId="33" borderId="26" xfId="0" applyNumberFormat="1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21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29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6" fillId="0" borderId="26" xfId="0" applyFont="1" applyBorder="1" applyAlignment="1">
      <alignment/>
    </xf>
    <xf numFmtId="0" fontId="16" fillId="0" borderId="10" xfId="0" applyFont="1" applyBorder="1" applyAlignment="1">
      <alignment/>
    </xf>
    <xf numFmtId="1" fontId="16" fillId="0" borderId="11" xfId="0" applyNumberFormat="1" applyFont="1" applyBorder="1" applyAlignment="1">
      <alignment/>
    </xf>
    <xf numFmtId="1" fontId="16" fillId="0" borderId="28" xfId="0" applyNumberFormat="1" applyFont="1" applyBorder="1" applyAlignment="1">
      <alignment/>
    </xf>
    <xf numFmtId="188" fontId="16" fillId="0" borderId="26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7" fillId="0" borderId="31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23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24" xfId="0" applyFont="1" applyBorder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justify" textRotation="90" wrapText="1"/>
    </xf>
    <xf numFmtId="1" fontId="4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justify" textRotation="90" wrapText="1"/>
    </xf>
    <xf numFmtId="0" fontId="16" fillId="0" borderId="34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21" fillId="7" borderId="35" xfId="0" applyFont="1" applyFill="1" applyBorder="1" applyAlignment="1">
      <alignment/>
    </xf>
    <xf numFmtId="0" fontId="21" fillId="7" borderId="36" xfId="0" applyFont="1" applyFill="1" applyBorder="1" applyAlignment="1">
      <alignment/>
    </xf>
    <xf numFmtId="0" fontId="9" fillId="7" borderId="22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1" fontId="10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" fontId="5" fillId="7" borderId="10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 horizontal="center" vertical="justify" wrapText="1"/>
    </xf>
    <xf numFmtId="0" fontId="7" fillId="7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justify"/>
    </xf>
    <xf numFmtId="0" fontId="3" fillId="7" borderId="1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/>
    </xf>
    <xf numFmtId="1" fontId="4" fillId="34" borderId="10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justify" textRotation="90" wrapText="1"/>
    </xf>
    <xf numFmtId="0" fontId="0" fillId="34" borderId="10" xfId="0" applyFill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0" fillId="34" borderId="22" xfId="0" applyFill="1" applyBorder="1" applyAlignment="1">
      <alignment/>
    </xf>
    <xf numFmtId="0" fontId="5" fillId="7" borderId="36" xfId="0" applyFont="1" applyFill="1" applyBorder="1" applyAlignment="1">
      <alignment vertical="center" wrapText="1"/>
    </xf>
    <xf numFmtId="0" fontId="5" fillId="7" borderId="36" xfId="0" applyFont="1" applyFill="1" applyBorder="1" applyAlignment="1">
      <alignment/>
    </xf>
    <xf numFmtId="0" fontId="8" fillId="7" borderId="22" xfId="0" applyFont="1" applyFill="1" applyBorder="1" applyAlignment="1">
      <alignment horizontal="left" vertical="center" wrapText="1"/>
    </xf>
    <xf numFmtId="0" fontId="8" fillId="7" borderId="22" xfId="0" applyFont="1" applyFill="1" applyBorder="1" applyAlignment="1">
      <alignment horizontal="center" vertical="center"/>
    </xf>
    <xf numFmtId="1" fontId="5" fillId="7" borderId="22" xfId="0" applyNumberFormat="1" applyFont="1" applyFill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0" fillId="7" borderId="22" xfId="0" applyFill="1" applyBorder="1" applyAlignment="1">
      <alignment/>
    </xf>
    <xf numFmtId="0" fontId="21" fillId="7" borderId="27" xfId="0" applyFont="1" applyFill="1" applyBorder="1" applyAlignment="1">
      <alignment/>
    </xf>
    <xf numFmtId="0" fontId="5" fillId="7" borderId="37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wrapText="1"/>
    </xf>
    <xf numFmtId="1" fontId="5" fillId="7" borderId="11" xfId="0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/>
    </xf>
    <xf numFmtId="0" fontId="5" fillId="7" borderId="10" xfId="0" applyFont="1" applyFill="1" applyBorder="1" applyAlignment="1">
      <alignment/>
    </xf>
    <xf numFmtId="0" fontId="5" fillId="7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21" fillId="7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4" fillId="34" borderId="39" xfId="0" applyFont="1" applyFill="1" applyBorder="1" applyAlignment="1">
      <alignment horizontal="center" vertical="center"/>
    </xf>
    <xf numFmtId="0" fontId="0" fillId="34" borderId="39" xfId="0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/>
    </xf>
    <xf numFmtId="1" fontId="10" fillId="7" borderId="36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1" fontId="10" fillId="7" borderId="40" xfId="0" applyNumberFormat="1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/>
    </xf>
    <xf numFmtId="0" fontId="21" fillId="7" borderId="18" xfId="0" applyFont="1" applyFill="1" applyBorder="1" applyAlignment="1">
      <alignment/>
    </xf>
    <xf numFmtId="0" fontId="9" fillId="7" borderId="36" xfId="0" applyFont="1" applyFill="1" applyBorder="1" applyAlignment="1">
      <alignment horizontal="center" vertical="center" wrapText="1"/>
    </xf>
    <xf numFmtId="0" fontId="21" fillId="7" borderId="41" xfId="0" applyFont="1" applyFill="1" applyBorder="1" applyAlignment="1">
      <alignment/>
    </xf>
    <xf numFmtId="0" fontId="6" fillId="0" borderId="33" xfId="0" applyFont="1" applyBorder="1" applyAlignment="1">
      <alignment horizontal="center" vertical="center"/>
    </xf>
    <xf numFmtId="0" fontId="9" fillId="7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/>
    </xf>
    <xf numFmtId="0" fontId="11" fillId="0" borderId="0" xfId="0" applyFont="1" applyAlignment="1">
      <alignment/>
    </xf>
    <xf numFmtId="0" fontId="13" fillId="0" borderId="42" xfId="0" applyNumberFormat="1" applyFont="1" applyBorder="1" applyAlignment="1">
      <alignment vertical="top"/>
    </xf>
    <xf numFmtId="0" fontId="16" fillId="0" borderId="2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188" fontId="16" fillId="0" borderId="11" xfId="0" applyNumberFormat="1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/>
    </xf>
    <xf numFmtId="1" fontId="16" fillId="0" borderId="35" xfId="0" applyNumberFormat="1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48" xfId="0" applyFont="1" applyBorder="1" applyAlignment="1">
      <alignment/>
    </xf>
    <xf numFmtId="0" fontId="16" fillId="0" borderId="27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21" fillId="7" borderId="36" xfId="0" applyFont="1" applyFill="1" applyBorder="1" applyAlignment="1">
      <alignment wrapText="1"/>
    </xf>
    <xf numFmtId="0" fontId="2" fillId="36" borderId="22" xfId="0" applyFont="1" applyFill="1" applyBorder="1" applyAlignment="1">
      <alignment/>
    </xf>
    <xf numFmtId="0" fontId="4" fillId="36" borderId="22" xfId="0" applyFont="1" applyFill="1" applyBorder="1" applyAlignment="1">
      <alignment/>
    </xf>
    <xf numFmtId="0" fontId="8" fillId="36" borderId="22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0" fillId="36" borderId="22" xfId="0" applyFill="1" applyBorder="1" applyAlignment="1">
      <alignment/>
    </xf>
    <xf numFmtId="0" fontId="21" fillId="7" borderId="49" xfId="0" applyFont="1" applyFill="1" applyBorder="1" applyAlignment="1">
      <alignment/>
    </xf>
    <xf numFmtId="0" fontId="3" fillId="0" borderId="10" xfId="0" applyFont="1" applyBorder="1" applyAlignment="1">
      <alignment textRotation="90" wrapText="1"/>
    </xf>
    <xf numFmtId="1" fontId="10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wrapText="1"/>
    </xf>
    <xf numFmtId="0" fontId="17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50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17" fontId="13" fillId="0" borderId="13" xfId="0" applyNumberFormat="1" applyFont="1" applyBorder="1" applyAlignment="1" quotePrefix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7" fontId="13" fillId="0" borderId="17" xfId="0" applyNumberFormat="1" applyFont="1" applyBorder="1" applyAlignment="1" quotePrefix="1">
      <alignment vertical="top" wrapText="1"/>
    </xf>
    <xf numFmtId="0" fontId="0" fillId="0" borderId="17" xfId="0" applyBorder="1" applyAlignment="1">
      <alignment vertical="top" wrapText="1"/>
    </xf>
    <xf numFmtId="0" fontId="16" fillId="0" borderId="51" xfId="0" applyFont="1" applyBorder="1" applyAlignment="1">
      <alignment horizontal="center" vertical="center" textRotation="90" wrapText="1"/>
    </xf>
    <xf numFmtId="0" fontId="16" fillId="0" borderId="52" xfId="0" applyFont="1" applyBorder="1" applyAlignment="1">
      <alignment horizontal="center" vertical="center" textRotation="90" wrapText="1"/>
    </xf>
    <xf numFmtId="0" fontId="16" fillId="0" borderId="53" xfId="0" applyFont="1" applyBorder="1" applyAlignment="1">
      <alignment horizontal="center" vertical="center" textRotation="90" wrapText="1"/>
    </xf>
    <xf numFmtId="0" fontId="16" fillId="0" borderId="27" xfId="0" applyFont="1" applyBorder="1" applyAlignment="1">
      <alignment horizontal="center" vertical="center" textRotation="90" wrapText="1"/>
    </xf>
    <xf numFmtId="0" fontId="16" fillId="0" borderId="54" xfId="0" applyFont="1" applyBorder="1" applyAlignment="1">
      <alignment vertical="center" textRotation="90" wrapText="1"/>
    </xf>
    <xf numFmtId="0" fontId="16" fillId="0" borderId="37" xfId="0" applyFont="1" applyBorder="1" applyAlignment="1">
      <alignment vertical="center" textRotation="90" wrapText="1"/>
    </xf>
    <xf numFmtId="0" fontId="16" fillId="0" borderId="55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textRotation="90" wrapText="1"/>
    </xf>
    <xf numFmtId="0" fontId="16" fillId="0" borderId="54" xfId="0" applyFont="1" applyBorder="1" applyAlignment="1">
      <alignment horizontal="left" vertical="center" textRotation="90" wrapText="1" shrinkToFit="1"/>
    </xf>
    <xf numFmtId="0" fontId="16" fillId="0" borderId="37" xfId="0" applyFont="1" applyBorder="1" applyAlignment="1">
      <alignment horizontal="left" vertical="center" textRotation="90" wrapText="1" shrinkToFit="1"/>
    </xf>
    <xf numFmtId="0" fontId="16" fillId="0" borderId="22" xfId="0" applyFont="1" applyBorder="1" applyAlignment="1">
      <alignment horizontal="left" vertical="center" textRotation="90" wrapText="1" shrinkToFit="1"/>
    </xf>
    <xf numFmtId="0" fontId="16" fillId="0" borderId="41" xfId="0" applyFont="1" applyBorder="1" applyAlignment="1">
      <alignment vertical="center" textRotation="90" wrapText="1" shrinkToFit="1"/>
    </xf>
    <xf numFmtId="0" fontId="16" fillId="0" borderId="32" xfId="0" applyFont="1" applyBorder="1" applyAlignment="1">
      <alignment vertical="center" textRotation="90" wrapText="1" shrinkToFit="1"/>
    </xf>
    <xf numFmtId="0" fontId="20" fillId="0" borderId="50" xfId="0" applyFont="1" applyBorder="1" applyAlignment="1">
      <alignment vertical="center" textRotation="90" wrapText="1" shrinkToFit="1"/>
    </xf>
    <xf numFmtId="0" fontId="20" fillId="0" borderId="29" xfId="0" applyFont="1" applyBorder="1" applyAlignment="1">
      <alignment vertical="center" textRotation="90" wrapText="1" shrinkToFit="1"/>
    </xf>
    <xf numFmtId="0" fontId="16" fillId="0" borderId="33" xfId="0" applyFont="1" applyBorder="1" applyAlignment="1">
      <alignment horizontal="justify" vertical="center" textRotation="90" wrapText="1"/>
    </xf>
    <xf numFmtId="0" fontId="16" fillId="0" borderId="37" xfId="0" applyFont="1" applyBorder="1" applyAlignment="1">
      <alignment horizontal="justify" vertical="center" textRotation="90" wrapText="1"/>
    </xf>
    <xf numFmtId="0" fontId="16" fillId="0" borderId="33" xfId="0" applyFont="1" applyBorder="1" applyAlignment="1">
      <alignment vertical="center" textRotation="90" wrapText="1" shrinkToFit="1"/>
    </xf>
    <xf numFmtId="0" fontId="16" fillId="0" borderId="37" xfId="0" applyFont="1" applyBorder="1" applyAlignment="1">
      <alignment vertical="center" textRotation="90" wrapText="1" shrinkToFit="1"/>
    </xf>
    <xf numFmtId="0" fontId="16" fillId="0" borderId="33" xfId="0" applyFont="1" applyBorder="1" applyAlignment="1">
      <alignment textRotation="90" wrapText="1" shrinkToFit="1"/>
    </xf>
    <xf numFmtId="0" fontId="16" fillId="0" borderId="37" xfId="0" applyFont="1" applyBorder="1" applyAlignment="1">
      <alignment textRotation="90" wrapText="1" shrinkToFit="1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33" xfId="0" applyFont="1" applyBorder="1" applyAlignment="1">
      <alignment horizontal="left" vertical="justify" textRotation="90" wrapText="1"/>
    </xf>
    <xf numFmtId="0" fontId="0" fillId="0" borderId="37" xfId="0" applyBorder="1" applyAlignment="1">
      <alignment horizontal="left" vertical="justify" textRotation="90" wrapText="1"/>
    </xf>
    <xf numFmtId="0" fontId="0" fillId="0" borderId="22" xfId="0" applyBorder="1" applyAlignment="1">
      <alignment horizontal="left" vertical="justify" textRotation="90" wrapText="1"/>
    </xf>
    <xf numFmtId="0" fontId="5" fillId="0" borderId="33" xfId="0" applyFont="1" applyBorder="1" applyAlignment="1">
      <alignment horizontal="left" vertical="justify" textRotation="90" wrapText="1"/>
    </xf>
    <xf numFmtId="0" fontId="5" fillId="0" borderId="37" xfId="0" applyFont="1" applyBorder="1" applyAlignment="1">
      <alignment horizontal="left" vertical="justify" textRotation="90" wrapText="1"/>
    </xf>
    <xf numFmtId="0" fontId="5" fillId="0" borderId="22" xfId="0" applyFont="1" applyBorder="1" applyAlignment="1">
      <alignment horizontal="left" vertical="justify" textRotation="90" wrapText="1"/>
    </xf>
    <xf numFmtId="0" fontId="4" fillId="0" borderId="37" xfId="0" applyFont="1" applyBorder="1" applyAlignment="1">
      <alignment horizontal="left" vertical="justify" textRotation="90" wrapText="1"/>
    </xf>
    <xf numFmtId="0" fontId="4" fillId="0" borderId="22" xfId="0" applyFont="1" applyBorder="1" applyAlignment="1">
      <alignment horizontal="left" vertical="justify" textRotation="90" wrapText="1"/>
    </xf>
    <xf numFmtId="0" fontId="1" fillId="0" borderId="26" xfId="0" applyFont="1" applyBorder="1" applyAlignment="1">
      <alignment horizontal="center" wrapText="1"/>
    </xf>
    <xf numFmtId="0" fontId="4" fillId="0" borderId="33" xfId="0" applyFont="1" applyBorder="1" applyAlignment="1">
      <alignment textRotation="90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 horizontal="left" vertical="justify"/>
    </xf>
    <xf numFmtId="0" fontId="4" fillId="0" borderId="10" xfId="0" applyFont="1" applyBorder="1" applyAlignment="1">
      <alignment wrapText="1"/>
    </xf>
    <xf numFmtId="0" fontId="4" fillId="0" borderId="3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68</xdr:row>
      <xdr:rowOff>152400</xdr:rowOff>
    </xdr:from>
    <xdr:to>
      <xdr:col>18</xdr:col>
      <xdr:colOff>0</xdr:colOff>
      <xdr:row>96</xdr:row>
      <xdr:rowOff>0</xdr:rowOff>
    </xdr:to>
    <xdr:sp>
      <xdr:nvSpPr>
        <xdr:cNvPr id="1" name="Line 4"/>
        <xdr:cNvSpPr>
          <a:spLocks/>
        </xdr:cNvSpPr>
      </xdr:nvSpPr>
      <xdr:spPr>
        <a:xfrm>
          <a:off x="9324975" y="17240250"/>
          <a:ext cx="0" cy="790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68</xdr:row>
      <xdr:rowOff>152400</xdr:rowOff>
    </xdr:from>
    <xdr:to>
      <xdr:col>20</xdr:col>
      <xdr:colOff>0</xdr:colOff>
      <xdr:row>96</xdr:row>
      <xdr:rowOff>0</xdr:rowOff>
    </xdr:to>
    <xdr:sp>
      <xdr:nvSpPr>
        <xdr:cNvPr id="2" name="Line 4"/>
        <xdr:cNvSpPr>
          <a:spLocks/>
        </xdr:cNvSpPr>
      </xdr:nvSpPr>
      <xdr:spPr>
        <a:xfrm>
          <a:off x="10067925" y="17240250"/>
          <a:ext cx="0" cy="790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zoomScalePageLayoutView="0" workbookViewId="0" topLeftCell="A13">
      <selection activeCell="AB23" sqref="AB23"/>
    </sheetView>
  </sheetViews>
  <sheetFormatPr defaultColWidth="9.140625" defaultRowHeight="12.75"/>
  <cols>
    <col min="1" max="1" width="1.1484375" style="19" customWidth="1"/>
    <col min="2" max="3" width="2.28125" style="19" customWidth="1"/>
    <col min="4" max="4" width="2.421875" style="19" customWidth="1"/>
    <col min="5" max="7" width="2.140625" style="19" customWidth="1"/>
    <col min="8" max="8" width="2.421875" style="19" customWidth="1"/>
    <col min="9" max="9" width="2.7109375" style="19" customWidth="1"/>
    <col min="10" max="11" width="2.421875" style="19" customWidth="1"/>
    <col min="12" max="12" width="2.57421875" style="19" customWidth="1"/>
    <col min="13" max="14" width="2.421875" style="19" customWidth="1"/>
    <col min="15" max="15" width="2.7109375" style="19" customWidth="1"/>
    <col min="16" max="17" width="2.57421875" style="19" customWidth="1"/>
    <col min="18" max="18" width="2.421875" style="19" customWidth="1"/>
    <col min="19" max="19" width="2.57421875" style="19" customWidth="1"/>
    <col min="20" max="20" width="2.7109375" style="19" customWidth="1"/>
    <col min="21" max="21" width="3.00390625" style="19" customWidth="1"/>
    <col min="22" max="22" width="2.421875" style="19" customWidth="1"/>
    <col min="23" max="23" width="2.28125" style="19" customWidth="1"/>
    <col min="24" max="24" width="2.421875" style="19" customWidth="1"/>
    <col min="25" max="25" width="2.140625" style="19" customWidth="1"/>
    <col min="26" max="26" width="2.421875" style="19" customWidth="1"/>
    <col min="27" max="29" width="2.140625" style="19" customWidth="1"/>
    <col min="30" max="30" width="2.421875" style="19" customWidth="1"/>
    <col min="31" max="31" width="2.7109375" style="19" customWidth="1"/>
    <col min="32" max="32" width="2.421875" style="19" customWidth="1"/>
    <col min="33" max="33" width="2.7109375" style="19" customWidth="1"/>
    <col min="34" max="35" width="2.57421875" style="19" customWidth="1"/>
    <col min="36" max="37" width="2.7109375" style="19" customWidth="1"/>
    <col min="38" max="39" width="2.57421875" style="19" customWidth="1"/>
    <col min="40" max="40" width="2.8515625" style="19" customWidth="1"/>
    <col min="41" max="41" width="2.7109375" style="19" customWidth="1"/>
    <col min="42" max="42" width="3.140625" style="19" customWidth="1"/>
    <col min="43" max="43" width="2.57421875" style="19" customWidth="1"/>
    <col min="44" max="44" width="2.421875" style="19" customWidth="1"/>
    <col min="45" max="45" width="3.28125" style="19" customWidth="1"/>
    <col min="46" max="46" width="2.7109375" style="19" customWidth="1"/>
    <col min="47" max="47" width="2.57421875" style="19" customWidth="1"/>
    <col min="48" max="49" width="2.28125" style="19" customWidth="1"/>
    <col min="50" max="50" width="2.57421875" style="19" customWidth="1"/>
    <col min="51" max="51" width="2.28125" style="19" hidden="1" customWidth="1"/>
    <col min="52" max="52" width="2.8515625" style="19" hidden="1" customWidth="1"/>
    <col min="53" max="53" width="2.421875" style="19" hidden="1" customWidth="1"/>
    <col min="54" max="54" width="2.7109375" style="19" hidden="1" customWidth="1"/>
    <col min="55" max="55" width="3.28125" style="19" customWidth="1"/>
    <col min="56" max="56" width="3.7109375" style="19" customWidth="1"/>
    <col min="57" max="57" width="2.57421875" style="19" customWidth="1"/>
    <col min="58" max="58" width="2.8515625" style="19" customWidth="1"/>
    <col min="59" max="59" width="2.7109375" style="19" customWidth="1"/>
    <col min="60" max="60" width="2.57421875" style="19" customWidth="1"/>
    <col min="61" max="61" width="2.421875" style="19" customWidth="1"/>
    <col min="62" max="62" width="2.7109375" style="19" customWidth="1"/>
    <col min="63" max="63" width="3.57421875" style="19" customWidth="1"/>
    <col min="64" max="64" width="3.140625" style="19" customWidth="1"/>
    <col min="65" max="94" width="4.7109375" style="19" customWidth="1"/>
    <col min="95" max="16384" width="9.140625" style="19" customWidth="1"/>
  </cols>
  <sheetData>
    <row r="1" spans="2:64" ht="12.75" hidden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2" spans="2:64" ht="12.75" hidden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2:64" ht="12.75" hidden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20"/>
      <c r="AZ3" s="20"/>
      <c r="BA3" s="18"/>
      <c r="BB3" s="21" t="s">
        <v>44</v>
      </c>
      <c r="BC3" s="18"/>
      <c r="BD3" s="20"/>
      <c r="BE3" s="20"/>
      <c r="BF3" s="20"/>
      <c r="BG3" s="18"/>
      <c r="BH3" s="22" t="s">
        <v>263</v>
      </c>
      <c r="BI3" s="22"/>
      <c r="BJ3" s="22"/>
      <c r="BK3" s="22"/>
      <c r="BL3" s="20"/>
    </row>
    <row r="4" spans="2:64" ht="12.75" hidden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0"/>
      <c r="AZ4" s="20"/>
      <c r="BA4" s="18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</row>
    <row r="5" spans="2:64" ht="12.75" hidden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20"/>
      <c r="AZ5" s="20"/>
      <c r="BA5" s="18"/>
      <c r="BB5" s="21" t="s">
        <v>45</v>
      </c>
      <c r="BC5" s="18"/>
      <c r="BD5" s="20"/>
      <c r="BE5" s="20"/>
      <c r="BF5" s="20"/>
      <c r="BG5" s="20"/>
      <c r="BH5" s="18"/>
      <c r="BI5" s="18"/>
      <c r="BJ5" s="22"/>
      <c r="BK5" s="22"/>
      <c r="BL5" s="20"/>
    </row>
    <row r="6" spans="2:64" ht="27.75" customHeight="1" hidden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</row>
    <row r="7" spans="2:64" ht="16.5" customHeight="1" hidden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 t="s">
        <v>46</v>
      </c>
      <c r="Q7" s="18"/>
      <c r="R7" s="18"/>
      <c r="S7" s="18"/>
      <c r="T7" s="18"/>
      <c r="U7" s="23" t="s">
        <v>47</v>
      </c>
      <c r="V7" s="24"/>
      <c r="W7" s="24"/>
      <c r="X7" s="24"/>
      <c r="Y7" s="25"/>
      <c r="Z7" s="25"/>
      <c r="AA7" s="25"/>
      <c r="AB7" s="24"/>
      <c r="AC7" s="24"/>
      <c r="AD7" s="18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7"/>
      <c r="AR7" s="27"/>
      <c r="AS7" s="27"/>
      <c r="AT7" s="27"/>
      <c r="AU7" s="27"/>
      <c r="AV7" s="27"/>
      <c r="AW7" s="18"/>
      <c r="AX7" s="18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</row>
    <row r="8" spans="2:64" ht="9.75" customHeight="1" hidden="1">
      <c r="B8" s="231" t="s">
        <v>48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18"/>
      <c r="Q8" s="18"/>
      <c r="R8" s="18"/>
      <c r="S8" s="29"/>
      <c r="T8" s="29"/>
      <c r="U8" s="29"/>
      <c r="V8" s="29"/>
      <c r="W8" s="30" t="s">
        <v>49</v>
      </c>
      <c r="X8" s="18"/>
      <c r="Y8" s="31"/>
      <c r="Z8" s="31"/>
      <c r="AA8" s="31"/>
      <c r="AB8" s="18"/>
      <c r="AC8" s="18"/>
      <c r="AD8" s="18"/>
      <c r="AE8" s="32"/>
      <c r="AF8" s="32"/>
      <c r="AG8" s="32"/>
      <c r="AH8" s="32"/>
      <c r="AI8" s="32"/>
      <c r="AJ8" s="33"/>
      <c r="AK8" s="33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18"/>
      <c r="AW8" s="18"/>
      <c r="AX8" s="18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</row>
    <row r="9" spans="2:64" ht="16.5" customHeight="1" hidden="1"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18" t="s">
        <v>50</v>
      </c>
      <c r="Q9" s="18"/>
      <c r="R9" s="18"/>
      <c r="S9" s="18"/>
      <c r="T9" s="18"/>
      <c r="U9" s="24"/>
      <c r="V9" s="24"/>
      <c r="W9" s="24"/>
      <c r="X9" s="25"/>
      <c r="Y9" s="25"/>
      <c r="Z9" s="25"/>
      <c r="AA9" s="25"/>
      <c r="AB9" s="24"/>
      <c r="AC9" s="24"/>
      <c r="AD9" s="18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18"/>
      <c r="AX9" s="18"/>
      <c r="AY9" s="20"/>
      <c r="AZ9" s="20"/>
      <c r="BA9" s="18"/>
      <c r="BB9" s="21" t="s">
        <v>51</v>
      </c>
      <c r="BC9" s="20"/>
      <c r="BD9" s="20"/>
      <c r="BE9" s="22" t="s">
        <v>52</v>
      </c>
      <c r="BF9" s="22"/>
      <c r="BG9" s="22"/>
      <c r="BH9" s="22"/>
      <c r="BI9" s="22"/>
      <c r="BJ9" s="22"/>
      <c r="BK9" s="22"/>
      <c r="BL9" s="20"/>
    </row>
    <row r="10" spans="2:64" ht="9" customHeight="1" hidden="1"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18"/>
      <c r="Q10" s="18"/>
      <c r="R10" s="18"/>
      <c r="S10" s="29"/>
      <c r="T10" s="29"/>
      <c r="U10" s="29"/>
      <c r="V10" s="29"/>
      <c r="W10" s="30" t="s">
        <v>49</v>
      </c>
      <c r="X10" s="18"/>
      <c r="Y10" s="31"/>
      <c r="Z10" s="31"/>
      <c r="AA10" s="31"/>
      <c r="AB10" s="18"/>
      <c r="AC10" s="18"/>
      <c r="AD10" s="18"/>
      <c r="AE10" s="32"/>
      <c r="AF10" s="32"/>
      <c r="AG10" s="32"/>
      <c r="AH10" s="32"/>
      <c r="AI10" s="32"/>
      <c r="AJ10" s="33"/>
      <c r="AK10" s="33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18"/>
      <c r="AW10" s="18"/>
      <c r="AX10" s="18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</row>
    <row r="11" spans="2:64" ht="11.25" customHeight="1" hidden="1"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18" t="s">
        <v>53</v>
      </c>
      <c r="Q11" s="18"/>
      <c r="R11" s="18"/>
      <c r="S11" s="18"/>
      <c r="T11" s="18"/>
      <c r="U11" s="24"/>
      <c r="V11" s="24"/>
      <c r="W11" s="24"/>
      <c r="X11" s="23" t="s">
        <v>54</v>
      </c>
      <c r="Y11" s="25"/>
      <c r="Z11" s="25"/>
      <c r="AA11" s="25"/>
      <c r="AB11" s="24"/>
      <c r="AC11" s="24"/>
      <c r="AD11" s="18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27"/>
      <c r="AR11" s="27"/>
      <c r="AS11" s="27"/>
      <c r="AT11" s="27"/>
      <c r="AU11" s="27"/>
      <c r="AV11" s="27"/>
      <c r="AW11" s="18"/>
      <c r="AX11" s="18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</row>
    <row r="12" spans="2:64" ht="9.75" customHeight="1" hidden="1"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18"/>
      <c r="Q12" s="18"/>
      <c r="R12" s="18"/>
      <c r="S12" s="29"/>
      <c r="T12" s="29"/>
      <c r="U12" s="29"/>
      <c r="V12" s="29"/>
      <c r="W12" s="30" t="s">
        <v>55</v>
      </c>
      <c r="X12" s="18"/>
      <c r="Y12" s="31"/>
      <c r="Z12" s="31"/>
      <c r="AA12" s="31"/>
      <c r="AB12" s="18"/>
      <c r="AC12" s="18"/>
      <c r="AD12" s="18"/>
      <c r="AE12" s="32"/>
      <c r="AF12" s="32"/>
      <c r="AG12" s="32"/>
      <c r="AH12" s="32"/>
      <c r="AI12" s="32"/>
      <c r="AJ12" s="33"/>
      <c r="AK12" s="33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18"/>
      <c r="AW12" s="18"/>
      <c r="AX12" s="18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</row>
    <row r="13" spans="2:64" ht="9.7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8"/>
      <c r="Q13" s="18"/>
      <c r="R13" s="18"/>
      <c r="S13" s="29"/>
      <c r="T13" s="29"/>
      <c r="U13" s="29"/>
      <c r="V13" s="29"/>
      <c r="W13" s="30"/>
      <c r="X13" s="18"/>
      <c r="Y13" s="31"/>
      <c r="Z13" s="31"/>
      <c r="AA13" s="31"/>
      <c r="AB13" s="18"/>
      <c r="AC13" s="18"/>
      <c r="AD13" s="18"/>
      <c r="AE13" s="32"/>
      <c r="AF13" s="32"/>
      <c r="AG13" s="32"/>
      <c r="AH13" s="32"/>
      <c r="AI13" s="32"/>
      <c r="AJ13" s="33"/>
      <c r="AK13" s="33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18"/>
      <c r="AW13" s="18"/>
      <c r="AX13" s="18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</row>
    <row r="14" spans="2:64" ht="9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18"/>
      <c r="Q14" s="18"/>
      <c r="R14" s="18"/>
      <c r="S14" s="29"/>
      <c r="T14" s="29"/>
      <c r="U14" s="29"/>
      <c r="V14" s="29"/>
      <c r="W14" s="30"/>
      <c r="X14" s="18"/>
      <c r="Y14" s="31"/>
      <c r="Z14" s="31"/>
      <c r="AA14" s="31"/>
      <c r="AB14" s="18"/>
      <c r="AC14" s="18"/>
      <c r="AD14" s="18"/>
      <c r="AE14" s="32"/>
      <c r="AF14" s="32"/>
      <c r="AG14" s="32"/>
      <c r="AH14" s="32"/>
      <c r="AI14" s="32"/>
      <c r="AJ14" s="33"/>
      <c r="AK14" s="33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18"/>
      <c r="AW14" s="18"/>
      <c r="AX14" s="18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2:64" ht="18" customHeight="1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32" t="s">
        <v>89</v>
      </c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9"/>
      <c r="AN15" s="29"/>
      <c r="AO15" s="29"/>
      <c r="AP15" s="29"/>
      <c r="AQ15" s="29"/>
      <c r="AR15" s="29"/>
      <c r="AS15" s="29"/>
      <c r="AT15" s="29"/>
      <c r="AU15" s="29"/>
      <c r="AV15" s="18"/>
      <c r="AW15" s="18"/>
      <c r="AX15" s="18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2:64" ht="9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18"/>
      <c r="Q16" s="18"/>
      <c r="R16" s="18"/>
      <c r="S16" s="29"/>
      <c r="T16" s="29"/>
      <c r="U16" s="29"/>
      <c r="V16" s="29"/>
      <c r="W16" s="30"/>
      <c r="X16" s="18"/>
      <c r="Y16" s="31"/>
      <c r="Z16" s="31"/>
      <c r="AA16" s="31"/>
      <c r="AB16" s="18"/>
      <c r="AC16" s="18"/>
      <c r="AD16" s="18"/>
      <c r="AE16" s="32"/>
      <c r="AF16" s="32"/>
      <c r="AG16" s="32"/>
      <c r="AH16" s="32"/>
      <c r="AI16" s="32"/>
      <c r="AJ16" s="33"/>
      <c r="AK16" s="33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18"/>
      <c r="AW16" s="18"/>
      <c r="AX16" s="18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2:64" ht="15.75">
      <c r="B17" s="18"/>
      <c r="C17" s="18"/>
      <c r="D17" s="234" t="s">
        <v>269</v>
      </c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0"/>
      <c r="BL17" s="20"/>
    </row>
    <row r="18" spans="2:64" ht="15.75">
      <c r="B18" s="18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234" t="s">
        <v>303</v>
      </c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195"/>
      <c r="AP18" s="195"/>
      <c r="AQ18" s="195"/>
      <c r="AR18" s="195"/>
      <c r="AS18" s="195"/>
      <c r="AT18" s="195"/>
      <c r="AU18" s="195"/>
      <c r="AV18" s="195"/>
      <c r="AW18" s="195"/>
      <c r="AX18" s="18"/>
      <c r="AY18" s="20"/>
      <c r="AZ18" s="20"/>
      <c r="BA18" s="20"/>
      <c r="BB18" s="20"/>
      <c r="BC18" s="21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2:64" ht="13.5" thickBot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21" t="s">
        <v>56</v>
      </c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H19" s="18"/>
      <c r="BI19" s="18"/>
      <c r="BJ19" s="18"/>
      <c r="BK19" s="18"/>
      <c r="BL19" s="18"/>
    </row>
    <row r="20" spans="2:65" s="49" customFormat="1" ht="33.75" customHeight="1" thickBot="1">
      <c r="B20" s="235" t="s">
        <v>57</v>
      </c>
      <c r="C20" s="237" t="s">
        <v>58</v>
      </c>
      <c r="D20" s="238"/>
      <c r="E20" s="238"/>
      <c r="F20" s="239"/>
      <c r="G20" s="37" t="s">
        <v>59</v>
      </c>
      <c r="H20" s="38"/>
      <c r="I20" s="38"/>
      <c r="J20" s="38"/>
      <c r="K20" s="39"/>
      <c r="L20" s="37" t="s">
        <v>60</v>
      </c>
      <c r="M20" s="38"/>
      <c r="N20" s="38"/>
      <c r="O20" s="40"/>
      <c r="P20" s="240" t="s">
        <v>61</v>
      </c>
      <c r="Q20" s="241"/>
      <c r="R20" s="241"/>
      <c r="S20" s="241"/>
      <c r="T20" s="41"/>
      <c r="U20" s="37" t="s">
        <v>62</v>
      </c>
      <c r="V20" s="38"/>
      <c r="W20" s="38"/>
      <c r="X20" s="39"/>
      <c r="Y20" s="42" t="s">
        <v>63</v>
      </c>
      <c r="Z20" s="41"/>
      <c r="AA20" s="41"/>
      <c r="AB20" s="41"/>
      <c r="AC20" s="43"/>
      <c r="AD20" s="44" t="s">
        <v>64</v>
      </c>
      <c r="AE20" s="38"/>
      <c r="AF20" s="38"/>
      <c r="AG20" s="196"/>
      <c r="AH20" s="37" t="s">
        <v>65</v>
      </c>
      <c r="AI20" s="38"/>
      <c r="AJ20" s="38"/>
      <c r="AK20" s="40"/>
      <c r="AL20" s="44" t="s">
        <v>66</v>
      </c>
      <c r="AM20" s="38"/>
      <c r="AN20" s="38"/>
      <c r="AO20" s="38"/>
      <c r="AP20" s="42" t="s">
        <v>67</v>
      </c>
      <c r="AQ20" s="41"/>
      <c r="AR20" s="41"/>
      <c r="AS20" s="41"/>
      <c r="AT20" s="45"/>
      <c r="AU20" s="44" t="s">
        <v>68</v>
      </c>
      <c r="AV20" s="38"/>
      <c r="AW20" s="38"/>
      <c r="AX20" s="40"/>
      <c r="AY20" s="37" t="s">
        <v>69</v>
      </c>
      <c r="AZ20" s="46"/>
      <c r="BA20" s="46"/>
      <c r="BB20" s="47"/>
      <c r="BC20" s="242" t="s">
        <v>248</v>
      </c>
      <c r="BD20" s="243"/>
      <c r="BE20" s="246" t="s">
        <v>70</v>
      </c>
      <c r="BF20" s="248" t="s">
        <v>71</v>
      </c>
      <c r="BG20" s="248"/>
      <c r="BH20" s="248"/>
      <c r="BI20" s="243" t="s">
        <v>249</v>
      </c>
      <c r="BJ20" s="252" t="s">
        <v>250</v>
      </c>
      <c r="BK20" s="255" t="s">
        <v>72</v>
      </c>
      <c r="BL20" s="257" t="s">
        <v>73</v>
      </c>
      <c r="BM20" s="48"/>
    </row>
    <row r="21" spans="2:65" ht="30.75" customHeight="1">
      <c r="B21" s="236"/>
      <c r="C21" s="50">
        <v>1</v>
      </c>
      <c r="D21" s="51">
        <v>8</v>
      </c>
      <c r="E21" s="51">
        <v>15</v>
      </c>
      <c r="F21" s="52">
        <v>22</v>
      </c>
      <c r="G21" s="50">
        <v>29</v>
      </c>
      <c r="H21" s="51">
        <v>6</v>
      </c>
      <c r="I21" s="51">
        <v>13</v>
      </c>
      <c r="J21" s="51">
        <v>20</v>
      </c>
      <c r="K21" s="53">
        <v>27</v>
      </c>
      <c r="L21" s="50">
        <v>3</v>
      </c>
      <c r="M21" s="51">
        <v>10</v>
      </c>
      <c r="N21" s="51">
        <v>17</v>
      </c>
      <c r="O21" s="53">
        <v>24</v>
      </c>
      <c r="P21" s="197">
        <v>1</v>
      </c>
      <c r="Q21" s="54">
        <v>8</v>
      </c>
      <c r="R21" s="54">
        <v>15</v>
      </c>
      <c r="S21" s="54">
        <v>22</v>
      </c>
      <c r="T21" s="55">
        <v>29</v>
      </c>
      <c r="U21" s="50">
        <v>5</v>
      </c>
      <c r="V21" s="51">
        <v>12</v>
      </c>
      <c r="W21" s="51">
        <v>19</v>
      </c>
      <c r="X21" s="53">
        <v>26</v>
      </c>
      <c r="Y21" s="56">
        <v>2</v>
      </c>
      <c r="Z21" s="54">
        <v>9</v>
      </c>
      <c r="AA21" s="54">
        <v>16</v>
      </c>
      <c r="AB21" s="55">
        <v>23</v>
      </c>
      <c r="AC21" s="50">
        <v>2</v>
      </c>
      <c r="AD21" s="51">
        <v>9</v>
      </c>
      <c r="AE21" s="51">
        <v>16</v>
      </c>
      <c r="AF21" s="51">
        <v>23</v>
      </c>
      <c r="AG21" s="52">
        <v>30</v>
      </c>
      <c r="AH21" s="50">
        <v>6</v>
      </c>
      <c r="AI21" s="51">
        <v>13</v>
      </c>
      <c r="AJ21" s="51">
        <v>20</v>
      </c>
      <c r="AK21" s="53">
        <v>27</v>
      </c>
      <c r="AL21" s="58">
        <v>4</v>
      </c>
      <c r="AM21" s="51">
        <v>11</v>
      </c>
      <c r="AN21" s="51">
        <v>18</v>
      </c>
      <c r="AO21" s="52">
        <v>25</v>
      </c>
      <c r="AP21" s="120">
        <v>1</v>
      </c>
      <c r="AQ21" s="54">
        <v>8</v>
      </c>
      <c r="AR21" s="54">
        <v>15</v>
      </c>
      <c r="AS21" s="54">
        <v>22</v>
      </c>
      <c r="AT21" s="57">
        <v>29</v>
      </c>
      <c r="AU21" s="58">
        <v>6</v>
      </c>
      <c r="AV21" s="51">
        <v>13</v>
      </c>
      <c r="AW21" s="51">
        <v>20</v>
      </c>
      <c r="AX21" s="53">
        <v>27</v>
      </c>
      <c r="AY21" s="50">
        <v>3</v>
      </c>
      <c r="AZ21" s="59">
        <v>10</v>
      </c>
      <c r="BA21" s="59">
        <v>17</v>
      </c>
      <c r="BB21" s="60">
        <v>24</v>
      </c>
      <c r="BC21" s="244"/>
      <c r="BD21" s="245"/>
      <c r="BE21" s="247"/>
      <c r="BF21" s="259" t="s">
        <v>74</v>
      </c>
      <c r="BG21" s="261" t="s">
        <v>75</v>
      </c>
      <c r="BH21" s="263" t="s">
        <v>251</v>
      </c>
      <c r="BI21" s="245"/>
      <c r="BJ21" s="253"/>
      <c r="BK21" s="256"/>
      <c r="BL21" s="258"/>
      <c r="BM21" s="61"/>
    </row>
    <row r="22" spans="2:65" ht="33" customHeight="1">
      <c r="B22" s="236"/>
      <c r="C22" s="50">
        <v>7</v>
      </c>
      <c r="D22" s="51">
        <v>14</v>
      </c>
      <c r="E22" s="51">
        <v>21</v>
      </c>
      <c r="F22" s="52">
        <v>28</v>
      </c>
      <c r="G22" s="50">
        <v>5</v>
      </c>
      <c r="H22" s="51">
        <v>12</v>
      </c>
      <c r="I22" s="51">
        <v>19</v>
      </c>
      <c r="J22" s="51">
        <v>26</v>
      </c>
      <c r="K22" s="53">
        <v>2</v>
      </c>
      <c r="L22" s="50">
        <v>9</v>
      </c>
      <c r="M22" s="51">
        <v>16</v>
      </c>
      <c r="N22" s="51">
        <v>23</v>
      </c>
      <c r="O22" s="53">
        <v>30</v>
      </c>
      <c r="P22" s="64">
        <v>7</v>
      </c>
      <c r="Q22" s="51">
        <v>14</v>
      </c>
      <c r="R22" s="51">
        <v>21</v>
      </c>
      <c r="S22" s="51">
        <v>28</v>
      </c>
      <c r="T22" s="52">
        <v>4</v>
      </c>
      <c r="U22" s="50">
        <v>11</v>
      </c>
      <c r="V22" s="51">
        <v>18</v>
      </c>
      <c r="W22" s="51">
        <v>25</v>
      </c>
      <c r="X22" s="53">
        <v>1</v>
      </c>
      <c r="Y22" s="58">
        <v>8</v>
      </c>
      <c r="Z22" s="51">
        <v>15</v>
      </c>
      <c r="AA22" s="51">
        <v>22</v>
      </c>
      <c r="AB22" s="52">
        <v>1</v>
      </c>
      <c r="AC22" s="50">
        <v>8</v>
      </c>
      <c r="AD22" s="51">
        <v>15</v>
      </c>
      <c r="AE22" s="51">
        <v>22</v>
      </c>
      <c r="AF22" s="51">
        <v>29</v>
      </c>
      <c r="AG22" s="52">
        <v>5</v>
      </c>
      <c r="AH22" s="50">
        <v>12</v>
      </c>
      <c r="AI22" s="51">
        <v>19</v>
      </c>
      <c r="AJ22" s="51">
        <v>26</v>
      </c>
      <c r="AK22" s="53">
        <v>3</v>
      </c>
      <c r="AL22" s="58">
        <v>10</v>
      </c>
      <c r="AM22" s="51">
        <v>17</v>
      </c>
      <c r="AN22" s="51">
        <v>14</v>
      </c>
      <c r="AO22" s="52">
        <v>31</v>
      </c>
      <c r="AP22" s="50">
        <v>7</v>
      </c>
      <c r="AQ22" s="51">
        <v>14</v>
      </c>
      <c r="AR22" s="51">
        <v>21</v>
      </c>
      <c r="AS22" s="51">
        <v>28</v>
      </c>
      <c r="AT22" s="53">
        <v>5</v>
      </c>
      <c r="AU22" s="58">
        <v>12</v>
      </c>
      <c r="AV22" s="51">
        <v>19</v>
      </c>
      <c r="AW22" s="51">
        <v>26</v>
      </c>
      <c r="AX22" s="53">
        <v>2</v>
      </c>
      <c r="AY22" s="50">
        <v>9</v>
      </c>
      <c r="AZ22" s="59">
        <v>16</v>
      </c>
      <c r="BA22" s="59">
        <v>23</v>
      </c>
      <c r="BB22" s="60">
        <v>31</v>
      </c>
      <c r="BC22" s="62"/>
      <c r="BD22" s="63"/>
      <c r="BE22" s="247"/>
      <c r="BF22" s="260"/>
      <c r="BG22" s="262"/>
      <c r="BH22" s="264"/>
      <c r="BI22" s="251"/>
      <c r="BJ22" s="254"/>
      <c r="BK22" s="256"/>
      <c r="BL22" s="258"/>
      <c r="BM22" s="61"/>
    </row>
    <row r="23" spans="2:65" ht="16.5" customHeight="1">
      <c r="B23" s="236"/>
      <c r="C23" s="50">
        <v>1</v>
      </c>
      <c r="D23" s="51">
        <v>2</v>
      </c>
      <c r="E23" s="51">
        <v>3</v>
      </c>
      <c r="F23" s="52">
        <v>4</v>
      </c>
      <c r="G23" s="50">
        <v>5</v>
      </c>
      <c r="H23" s="51">
        <v>6</v>
      </c>
      <c r="I23" s="51">
        <v>7</v>
      </c>
      <c r="J23" s="51">
        <v>8</v>
      </c>
      <c r="K23" s="53">
        <v>9</v>
      </c>
      <c r="L23" s="50">
        <v>10</v>
      </c>
      <c r="M23" s="51">
        <v>11</v>
      </c>
      <c r="N23" s="51">
        <v>12</v>
      </c>
      <c r="O23" s="53">
        <v>13</v>
      </c>
      <c r="P23" s="64">
        <v>14</v>
      </c>
      <c r="Q23" s="51">
        <v>15</v>
      </c>
      <c r="R23" s="51">
        <v>16</v>
      </c>
      <c r="S23" s="51">
        <v>17</v>
      </c>
      <c r="T23" s="52">
        <v>18</v>
      </c>
      <c r="U23" s="50">
        <v>19</v>
      </c>
      <c r="V23" s="51">
        <v>20</v>
      </c>
      <c r="W23" s="51">
        <v>21</v>
      </c>
      <c r="X23" s="53">
        <v>22</v>
      </c>
      <c r="Y23" s="58">
        <v>23</v>
      </c>
      <c r="Z23" s="51">
        <v>24</v>
      </c>
      <c r="AA23" s="51">
        <v>25</v>
      </c>
      <c r="AB23" s="52">
        <v>26</v>
      </c>
      <c r="AC23" s="50">
        <v>27</v>
      </c>
      <c r="AD23" s="51">
        <v>28</v>
      </c>
      <c r="AE23" s="51">
        <v>29</v>
      </c>
      <c r="AF23" s="51">
        <v>30</v>
      </c>
      <c r="AG23" s="52">
        <v>31</v>
      </c>
      <c r="AH23" s="50">
        <v>32</v>
      </c>
      <c r="AI23" s="51">
        <v>33</v>
      </c>
      <c r="AJ23" s="51">
        <v>34</v>
      </c>
      <c r="AK23" s="53">
        <v>35</v>
      </c>
      <c r="AL23" s="58">
        <v>36</v>
      </c>
      <c r="AM23" s="51">
        <v>37</v>
      </c>
      <c r="AN23" s="51">
        <v>38</v>
      </c>
      <c r="AO23" s="52">
        <v>39</v>
      </c>
      <c r="AP23" s="50">
        <v>40</v>
      </c>
      <c r="AQ23" s="51">
        <v>41</v>
      </c>
      <c r="AR23" s="51">
        <v>42</v>
      </c>
      <c r="AS23" s="51">
        <v>43</v>
      </c>
      <c r="AT23" s="53">
        <v>44</v>
      </c>
      <c r="AU23" s="58">
        <v>45</v>
      </c>
      <c r="AV23" s="51">
        <v>46</v>
      </c>
      <c r="AW23" s="51">
        <v>47</v>
      </c>
      <c r="AX23" s="53">
        <v>48</v>
      </c>
      <c r="AY23" s="50">
        <v>49</v>
      </c>
      <c r="AZ23" s="59">
        <v>50</v>
      </c>
      <c r="BA23" s="59">
        <v>51</v>
      </c>
      <c r="BB23" s="60">
        <v>52</v>
      </c>
      <c r="BC23" s="64" t="s">
        <v>76</v>
      </c>
      <c r="BD23" s="59" t="s">
        <v>77</v>
      </c>
      <c r="BE23" s="64" t="s">
        <v>76</v>
      </c>
      <c r="BF23" s="59" t="s">
        <v>76</v>
      </c>
      <c r="BG23" s="59" t="s">
        <v>76</v>
      </c>
      <c r="BH23" s="59" t="s">
        <v>252</v>
      </c>
      <c r="BI23" s="64"/>
      <c r="BJ23" s="64" t="s">
        <v>76</v>
      </c>
      <c r="BK23" s="65" t="s">
        <v>76</v>
      </c>
      <c r="BL23" s="66" t="s">
        <v>78</v>
      </c>
      <c r="BM23" s="67"/>
    </row>
    <row r="24" spans="2:65" ht="4.5" customHeight="1">
      <c r="B24" s="68"/>
      <c r="C24" s="69"/>
      <c r="D24" s="70"/>
      <c r="E24" s="70"/>
      <c r="F24" s="71"/>
      <c r="G24" s="69"/>
      <c r="H24" s="70"/>
      <c r="I24" s="70"/>
      <c r="J24" s="70"/>
      <c r="K24" s="72"/>
      <c r="L24" s="69"/>
      <c r="M24" s="70"/>
      <c r="N24" s="70"/>
      <c r="O24" s="72"/>
      <c r="P24" s="73"/>
      <c r="Q24" s="70"/>
      <c r="R24" s="70"/>
      <c r="S24" s="70"/>
      <c r="T24" s="71"/>
      <c r="U24" s="69"/>
      <c r="V24" s="70"/>
      <c r="W24" s="70"/>
      <c r="X24" s="72"/>
      <c r="Y24" s="73"/>
      <c r="Z24" s="70"/>
      <c r="AA24" s="70"/>
      <c r="AB24" s="71"/>
      <c r="AC24" s="69"/>
      <c r="AD24" s="70"/>
      <c r="AE24" s="70"/>
      <c r="AF24" s="70"/>
      <c r="AG24" s="71"/>
      <c r="AH24" s="69"/>
      <c r="AI24" s="70"/>
      <c r="AJ24" s="70"/>
      <c r="AK24" s="72"/>
      <c r="AL24" s="73"/>
      <c r="AM24" s="70"/>
      <c r="AN24" s="70"/>
      <c r="AO24" s="71"/>
      <c r="AP24" s="69"/>
      <c r="AQ24" s="70"/>
      <c r="AR24" s="70"/>
      <c r="AS24" s="70"/>
      <c r="AT24" s="72"/>
      <c r="AU24" s="73"/>
      <c r="AV24" s="70"/>
      <c r="AW24" s="70"/>
      <c r="AX24" s="72"/>
      <c r="AY24" s="69"/>
      <c r="AZ24" s="74"/>
      <c r="BA24" s="74"/>
      <c r="BB24" s="75"/>
      <c r="BC24" s="76"/>
      <c r="BD24" s="76"/>
      <c r="BE24" s="76"/>
      <c r="BF24" s="76"/>
      <c r="BG24" s="76"/>
      <c r="BH24" s="76"/>
      <c r="BI24" s="76"/>
      <c r="BJ24" s="76"/>
      <c r="BK24" s="76"/>
      <c r="BL24" s="77"/>
      <c r="BM24" s="67"/>
    </row>
    <row r="25" spans="1:65" ht="19.5" customHeight="1">
      <c r="A25" s="121"/>
      <c r="B25" s="198">
        <v>1</v>
      </c>
      <c r="C25" s="82"/>
      <c r="D25" s="78"/>
      <c r="E25" s="78"/>
      <c r="F25" s="89"/>
      <c r="G25" s="82"/>
      <c r="H25" s="78"/>
      <c r="I25" s="78"/>
      <c r="J25" s="78"/>
      <c r="K25" s="81"/>
      <c r="L25" s="82"/>
      <c r="M25" s="267">
        <v>17</v>
      </c>
      <c r="N25" s="270"/>
      <c r="O25" s="199"/>
      <c r="P25" s="80"/>
      <c r="Q25" s="78"/>
      <c r="R25" s="78"/>
      <c r="S25" s="200"/>
      <c r="T25" s="89" t="s">
        <v>79</v>
      </c>
      <c r="U25" s="201" t="s">
        <v>79</v>
      </c>
      <c r="V25" s="202"/>
      <c r="W25" s="78"/>
      <c r="X25" s="81"/>
      <c r="Y25" s="80"/>
      <c r="Z25" s="78"/>
      <c r="AA25" s="78"/>
      <c r="AB25" s="203"/>
      <c r="AC25" s="82"/>
      <c r="AD25" s="78"/>
      <c r="AE25" s="267">
        <v>22</v>
      </c>
      <c r="AF25" s="270"/>
      <c r="AG25" s="89"/>
      <c r="AH25" s="82"/>
      <c r="AI25" s="78"/>
      <c r="AJ25" s="78"/>
      <c r="AK25" s="81"/>
      <c r="AL25" s="80"/>
      <c r="AM25" s="78"/>
      <c r="AN25" s="78"/>
      <c r="AO25" s="89"/>
      <c r="AP25" s="82"/>
      <c r="AQ25" s="78"/>
      <c r="AR25" s="200" t="s">
        <v>81</v>
      </c>
      <c r="AS25" s="202" t="s">
        <v>81</v>
      </c>
      <c r="AT25" s="81" t="s">
        <v>79</v>
      </c>
      <c r="AU25" s="80" t="s">
        <v>79</v>
      </c>
      <c r="AV25" s="78" t="s">
        <v>79</v>
      </c>
      <c r="AW25" s="78" t="s">
        <v>79</v>
      </c>
      <c r="AX25" s="81" t="s">
        <v>79</v>
      </c>
      <c r="AY25" s="82" t="s">
        <v>79</v>
      </c>
      <c r="AZ25" s="78" t="s">
        <v>79</v>
      </c>
      <c r="BA25" s="78" t="s">
        <v>79</v>
      </c>
      <c r="BB25" s="81" t="s">
        <v>79</v>
      </c>
      <c r="BC25" s="83">
        <v>39</v>
      </c>
      <c r="BD25" s="84">
        <f>BC25*36</f>
        <v>1404</v>
      </c>
      <c r="BE25" s="88">
        <v>2</v>
      </c>
      <c r="BF25" s="84"/>
      <c r="BG25" s="84"/>
      <c r="BH25" s="84"/>
      <c r="BI25" s="84"/>
      <c r="BJ25" s="84"/>
      <c r="BK25" s="85">
        <v>11</v>
      </c>
      <c r="BL25" s="86">
        <f>SUM(BC25:BK25)-BD25</f>
        <v>52</v>
      </c>
      <c r="BM25" s="67"/>
    </row>
    <row r="26" spans="1:65" ht="19.5" customHeight="1">
      <c r="A26" s="121"/>
      <c r="B26" s="204">
        <v>2</v>
      </c>
      <c r="C26" s="82"/>
      <c r="D26" s="78"/>
      <c r="E26" s="78"/>
      <c r="F26" s="89"/>
      <c r="G26" s="82"/>
      <c r="H26" s="78"/>
      <c r="I26" s="78"/>
      <c r="J26" s="78"/>
      <c r="K26" s="81"/>
      <c r="L26" s="82"/>
      <c r="M26" s="267">
        <v>17</v>
      </c>
      <c r="N26" s="270"/>
      <c r="O26" s="199"/>
      <c r="P26" s="80"/>
      <c r="Q26" s="78"/>
      <c r="R26" s="202"/>
      <c r="S26" s="202"/>
      <c r="T26" s="89" t="s">
        <v>79</v>
      </c>
      <c r="U26" s="201" t="s">
        <v>79</v>
      </c>
      <c r="V26" s="202"/>
      <c r="W26" s="202"/>
      <c r="X26" s="79"/>
      <c r="Y26" s="205"/>
      <c r="Z26" s="78"/>
      <c r="AA26" s="78"/>
      <c r="AB26" s="203"/>
      <c r="AC26" s="82"/>
      <c r="AD26" s="78"/>
      <c r="AE26" s="267">
        <v>16.5</v>
      </c>
      <c r="AF26" s="270"/>
      <c r="AG26" s="89"/>
      <c r="AH26" s="201"/>
      <c r="AI26" s="202"/>
      <c r="AJ26" s="206"/>
      <c r="AK26" s="207"/>
      <c r="AL26" s="206" t="s">
        <v>253</v>
      </c>
      <c r="AM26" s="206" t="s">
        <v>254</v>
      </c>
      <c r="AN26" s="206" t="s">
        <v>254</v>
      </c>
      <c r="AO26" s="207" t="s">
        <v>270</v>
      </c>
      <c r="AP26" s="78" t="s">
        <v>80</v>
      </c>
      <c r="AQ26" s="78" t="s">
        <v>80</v>
      </c>
      <c r="AR26" s="78" t="s">
        <v>80</v>
      </c>
      <c r="AS26" s="200" t="s">
        <v>271</v>
      </c>
      <c r="AT26" s="79" t="s">
        <v>255</v>
      </c>
      <c r="AU26" s="80" t="s">
        <v>79</v>
      </c>
      <c r="AV26" s="78" t="s">
        <v>79</v>
      </c>
      <c r="AW26" s="78" t="s">
        <v>79</v>
      </c>
      <c r="AX26" s="81" t="s">
        <v>79</v>
      </c>
      <c r="AY26" s="82" t="s">
        <v>79</v>
      </c>
      <c r="AZ26" s="78" t="s">
        <v>79</v>
      </c>
      <c r="BA26" s="78" t="s">
        <v>79</v>
      </c>
      <c r="BB26" s="81" t="s">
        <v>79</v>
      </c>
      <c r="BC26" s="87">
        <v>33.5</v>
      </c>
      <c r="BD26" s="84">
        <f>BC26*36</f>
        <v>1206</v>
      </c>
      <c r="BE26" s="84">
        <v>1</v>
      </c>
      <c r="BF26" s="84">
        <v>3</v>
      </c>
      <c r="BG26" s="84">
        <v>4</v>
      </c>
      <c r="BH26" s="84"/>
      <c r="BI26" s="84"/>
      <c r="BJ26" s="84"/>
      <c r="BK26" s="208">
        <v>10.5</v>
      </c>
      <c r="BL26" s="86">
        <f>SUM(BC26:BK26)-BD26</f>
        <v>52</v>
      </c>
      <c r="BM26" s="61"/>
    </row>
    <row r="27" spans="1:65" ht="19.5" customHeight="1">
      <c r="A27" s="121"/>
      <c r="B27" s="204">
        <v>3</v>
      </c>
      <c r="C27" s="82"/>
      <c r="D27" s="78"/>
      <c r="E27" s="78"/>
      <c r="F27" s="89"/>
      <c r="G27" s="82"/>
      <c r="H27" s="78"/>
      <c r="I27" s="78">
        <v>9</v>
      </c>
      <c r="J27" s="78"/>
      <c r="K27" s="81"/>
      <c r="L27" s="81" t="s">
        <v>254</v>
      </c>
      <c r="M27" s="81" t="s">
        <v>254</v>
      </c>
      <c r="N27" s="81" t="s">
        <v>254</v>
      </c>
      <c r="O27" s="79" t="s">
        <v>80</v>
      </c>
      <c r="P27" s="200" t="s">
        <v>80</v>
      </c>
      <c r="Q27" s="202" t="s">
        <v>80</v>
      </c>
      <c r="R27" s="202" t="s">
        <v>80</v>
      </c>
      <c r="S27" s="202" t="s">
        <v>81</v>
      </c>
      <c r="T27" s="89" t="s">
        <v>79</v>
      </c>
      <c r="U27" s="201" t="s">
        <v>79</v>
      </c>
      <c r="V27" s="202"/>
      <c r="W27" s="78"/>
      <c r="X27" s="81"/>
      <c r="Y27" s="80"/>
      <c r="Z27" s="78"/>
      <c r="AA27" s="78"/>
      <c r="AB27" s="209"/>
      <c r="AC27" s="205"/>
      <c r="AD27" s="78"/>
      <c r="AE27" s="267">
        <v>16.5</v>
      </c>
      <c r="AF27" s="270"/>
      <c r="AG27" s="89"/>
      <c r="AH27" s="201"/>
      <c r="AI27" s="202"/>
      <c r="AJ27" s="202"/>
      <c r="AK27" s="210"/>
      <c r="AL27" s="206" t="s">
        <v>253</v>
      </c>
      <c r="AM27" s="206" t="s">
        <v>254</v>
      </c>
      <c r="AN27" s="206" t="s">
        <v>254</v>
      </c>
      <c r="AO27" s="206" t="s">
        <v>254</v>
      </c>
      <c r="AP27" s="78" t="s">
        <v>256</v>
      </c>
      <c r="AQ27" s="78" t="s">
        <v>80</v>
      </c>
      <c r="AR27" s="78" t="s">
        <v>80</v>
      </c>
      <c r="AS27" s="202" t="s">
        <v>257</v>
      </c>
      <c r="AT27" s="79" t="s">
        <v>255</v>
      </c>
      <c r="AU27" s="80" t="s">
        <v>110</v>
      </c>
      <c r="AV27" s="78" t="s">
        <v>79</v>
      </c>
      <c r="AW27" s="78" t="s">
        <v>79</v>
      </c>
      <c r="AX27" s="81" t="s">
        <v>79</v>
      </c>
      <c r="AY27" s="82" t="s">
        <v>79</v>
      </c>
      <c r="AZ27" s="78" t="s">
        <v>79</v>
      </c>
      <c r="BA27" s="78" t="s">
        <v>79</v>
      </c>
      <c r="BB27" s="81" t="s">
        <v>79</v>
      </c>
      <c r="BC27" s="87">
        <v>25.5</v>
      </c>
      <c r="BD27" s="84">
        <f>BC27*36</f>
        <v>918</v>
      </c>
      <c r="BE27" s="90">
        <v>2</v>
      </c>
      <c r="BF27" s="88">
        <v>7</v>
      </c>
      <c r="BG27" s="88">
        <v>7</v>
      </c>
      <c r="BH27" s="84"/>
      <c r="BI27" s="84"/>
      <c r="BJ27" s="84"/>
      <c r="BK27" s="208">
        <v>10.5</v>
      </c>
      <c r="BL27" s="86">
        <f>SUM(BC27:BK27)-BD27</f>
        <v>52</v>
      </c>
      <c r="BM27" s="61"/>
    </row>
    <row r="28" spans="1:65" ht="19.5" customHeight="1" thickBot="1">
      <c r="A28" s="121"/>
      <c r="B28" s="211">
        <v>4</v>
      </c>
      <c r="C28" s="201"/>
      <c r="D28" s="78"/>
      <c r="E28" s="78"/>
      <c r="F28" s="89"/>
      <c r="G28" s="82"/>
      <c r="H28" s="78"/>
      <c r="I28" s="78">
        <v>12</v>
      </c>
      <c r="J28" s="78"/>
      <c r="K28" s="199"/>
      <c r="L28" s="201"/>
      <c r="M28" s="78"/>
      <c r="N28" s="202"/>
      <c r="O28" s="81" t="s">
        <v>254</v>
      </c>
      <c r="P28" s="80" t="s">
        <v>254</v>
      </c>
      <c r="Q28" s="80" t="s">
        <v>80</v>
      </c>
      <c r="R28" s="80" t="s">
        <v>80</v>
      </c>
      <c r="S28" s="202" t="s">
        <v>81</v>
      </c>
      <c r="T28" s="89" t="s">
        <v>79</v>
      </c>
      <c r="U28" s="201" t="s">
        <v>79</v>
      </c>
      <c r="V28" s="202"/>
      <c r="W28" s="202"/>
      <c r="X28" s="79"/>
      <c r="Y28" s="200"/>
      <c r="Z28" s="78">
        <v>8</v>
      </c>
      <c r="AA28" s="78"/>
      <c r="AB28" s="203"/>
      <c r="AC28" s="201"/>
      <c r="AD28" s="78" t="s">
        <v>80</v>
      </c>
      <c r="AE28" s="78" t="s">
        <v>80</v>
      </c>
      <c r="AF28" s="78" t="s">
        <v>80</v>
      </c>
      <c r="AG28" s="89" t="s">
        <v>80</v>
      </c>
      <c r="AH28" s="82" t="s">
        <v>80</v>
      </c>
      <c r="AI28" s="202" t="s">
        <v>81</v>
      </c>
      <c r="AJ28" s="267" t="s">
        <v>258</v>
      </c>
      <c r="AK28" s="268"/>
      <c r="AL28" s="268"/>
      <c r="AM28" s="269"/>
      <c r="AN28" s="267" t="s">
        <v>203</v>
      </c>
      <c r="AO28" s="268"/>
      <c r="AP28" s="268"/>
      <c r="AQ28" s="269"/>
      <c r="AR28" s="249" t="s">
        <v>43</v>
      </c>
      <c r="AS28" s="250"/>
      <c r="AT28" s="81"/>
      <c r="AU28" s="80"/>
      <c r="AV28" s="78"/>
      <c r="AW28" s="78"/>
      <c r="AX28" s="81"/>
      <c r="AY28" s="82"/>
      <c r="AZ28" s="78"/>
      <c r="BA28" s="78"/>
      <c r="BB28" s="81"/>
      <c r="BC28" s="83">
        <v>20</v>
      </c>
      <c r="BD28" s="84">
        <f>BC28*36</f>
        <v>720</v>
      </c>
      <c r="BE28" s="84">
        <v>2</v>
      </c>
      <c r="BF28" s="84">
        <v>2</v>
      </c>
      <c r="BG28" s="88">
        <v>7</v>
      </c>
      <c r="BH28" s="84">
        <v>4</v>
      </c>
      <c r="BI28" s="84">
        <v>4</v>
      </c>
      <c r="BJ28" s="84">
        <v>2</v>
      </c>
      <c r="BK28" s="112">
        <v>2</v>
      </c>
      <c r="BL28" s="86">
        <f>SUM(BC28:BK28)-BD28</f>
        <v>43</v>
      </c>
      <c r="BM28" s="61"/>
    </row>
    <row r="29" spans="2:65" ht="19.5" customHeight="1" thickBot="1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212">
        <f aca="true" t="shared" si="0" ref="BC29:BL29">SUM(BC25:BC28)</f>
        <v>118</v>
      </c>
      <c r="BD29" s="212">
        <f t="shared" si="0"/>
        <v>4248</v>
      </c>
      <c r="BE29" s="212">
        <f t="shared" si="0"/>
        <v>7</v>
      </c>
      <c r="BF29" s="212">
        <f t="shared" si="0"/>
        <v>12</v>
      </c>
      <c r="BG29" s="212">
        <f t="shared" si="0"/>
        <v>18</v>
      </c>
      <c r="BH29" s="212">
        <f t="shared" si="0"/>
        <v>4</v>
      </c>
      <c r="BI29" s="212">
        <f t="shared" si="0"/>
        <v>4</v>
      </c>
      <c r="BJ29" s="212">
        <f t="shared" si="0"/>
        <v>2</v>
      </c>
      <c r="BK29" s="212">
        <f t="shared" si="0"/>
        <v>34</v>
      </c>
      <c r="BL29" s="212">
        <f t="shared" si="0"/>
        <v>199</v>
      </c>
      <c r="BM29" s="61"/>
    </row>
    <row r="30" spans="2:64" ht="12.75">
      <c r="B30" s="18"/>
      <c r="C30" s="20"/>
      <c r="D30" s="20" t="s">
        <v>82</v>
      </c>
      <c r="E30" s="20"/>
      <c r="F30" s="20"/>
      <c r="G30" s="20"/>
      <c r="H30" s="20"/>
      <c r="I30" s="20"/>
      <c r="J30" s="91" t="s">
        <v>83</v>
      </c>
      <c r="K30" s="92" t="s">
        <v>259</v>
      </c>
      <c r="L30" s="92"/>
      <c r="M30" s="92"/>
      <c r="N30" s="92"/>
      <c r="O30" s="92"/>
      <c r="P30" s="92"/>
      <c r="Q30" s="92"/>
      <c r="R30" s="93" t="s">
        <v>254</v>
      </c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4" t="s">
        <v>264</v>
      </c>
      <c r="AD30" s="94"/>
      <c r="AE30" s="94"/>
      <c r="AF30" s="94"/>
      <c r="AG30" s="94"/>
      <c r="AH30" s="94"/>
      <c r="AI30" s="94"/>
      <c r="AJ30" s="94"/>
      <c r="AK30" s="94"/>
      <c r="AL30" s="94"/>
      <c r="AM30" s="213"/>
      <c r="AN30" s="213"/>
      <c r="AO30" s="214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18"/>
      <c r="BE30" s="18"/>
      <c r="BF30" s="18"/>
      <c r="BG30" s="18"/>
      <c r="BH30" s="18"/>
      <c r="BI30" s="18"/>
      <c r="BJ30" s="18"/>
      <c r="BK30" s="18"/>
      <c r="BL30" s="18"/>
    </row>
    <row r="31" spans="10:41" ht="12.75">
      <c r="J31" s="97" t="s">
        <v>84</v>
      </c>
      <c r="K31" s="265" t="s">
        <v>265</v>
      </c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96"/>
      <c r="AB31" s="96"/>
      <c r="AC31" s="95" t="s">
        <v>260</v>
      </c>
      <c r="AD31" s="95" t="s">
        <v>86</v>
      </c>
      <c r="AE31" s="95"/>
      <c r="AF31" s="95"/>
      <c r="AG31" s="95"/>
      <c r="AH31" s="95"/>
      <c r="AI31" s="95"/>
      <c r="AJ31" s="95"/>
      <c r="AK31" s="95"/>
      <c r="AL31" s="96"/>
      <c r="AM31" s="96"/>
      <c r="AN31" s="96"/>
      <c r="AO31" s="215"/>
    </row>
    <row r="32" spans="10:41" ht="12.75">
      <c r="J32" s="97" t="s">
        <v>85</v>
      </c>
      <c r="K32" s="95" t="s">
        <v>266</v>
      </c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6"/>
      <c r="AB32" s="96"/>
      <c r="AC32" s="95" t="s">
        <v>261</v>
      </c>
      <c r="AD32" s="96"/>
      <c r="AE32" s="96"/>
      <c r="AF32" s="96"/>
      <c r="AG32" s="96"/>
      <c r="AH32" s="216" t="s">
        <v>79</v>
      </c>
      <c r="AI32" s="96"/>
      <c r="AJ32" s="96"/>
      <c r="AK32" s="96"/>
      <c r="AL32" s="96"/>
      <c r="AM32" s="96"/>
      <c r="AN32" s="96"/>
      <c r="AO32" s="215"/>
    </row>
    <row r="33" spans="10:41" ht="12.75">
      <c r="J33" s="97" t="s">
        <v>87</v>
      </c>
      <c r="K33" s="95" t="s">
        <v>267</v>
      </c>
      <c r="L33" s="95"/>
      <c r="M33" s="95"/>
      <c r="N33" s="95"/>
      <c r="O33" s="95"/>
      <c r="P33" s="95"/>
      <c r="Q33" s="95"/>
      <c r="R33" s="95"/>
      <c r="S33" s="95"/>
      <c r="T33" s="95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215"/>
    </row>
    <row r="34" spans="10:41" ht="12.75">
      <c r="J34" s="98" t="s">
        <v>262</v>
      </c>
      <c r="K34" s="217" t="s">
        <v>268</v>
      </c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100"/>
    </row>
    <row r="35" spans="10:19" ht="12.75">
      <c r="J35" s="18"/>
      <c r="K35" s="18"/>
      <c r="L35" s="18"/>
      <c r="M35" s="18"/>
      <c r="N35" s="18"/>
      <c r="O35" s="18"/>
      <c r="P35" s="18"/>
      <c r="Q35" s="18"/>
      <c r="R35" s="18"/>
      <c r="S35" s="18"/>
    </row>
  </sheetData>
  <sheetProtection/>
  <mergeCells count="26">
    <mergeCell ref="K31:Z31"/>
    <mergeCell ref="AJ28:AM28"/>
    <mergeCell ref="AN28:AQ28"/>
    <mergeCell ref="M25:N25"/>
    <mergeCell ref="AE25:AF25"/>
    <mergeCell ref="M26:N26"/>
    <mergeCell ref="AE26:AF26"/>
    <mergeCell ref="AE27:AF27"/>
    <mergeCell ref="AR28:AS28"/>
    <mergeCell ref="BI20:BI22"/>
    <mergeCell ref="BJ20:BJ22"/>
    <mergeCell ref="BK20:BK22"/>
    <mergeCell ref="BL20:BL22"/>
    <mergeCell ref="BF21:BF22"/>
    <mergeCell ref="BG21:BG22"/>
    <mergeCell ref="BH21:BH22"/>
    <mergeCell ref="B8:O12"/>
    <mergeCell ref="P15:AL15"/>
    <mergeCell ref="D17:BJ17"/>
    <mergeCell ref="M18:AN18"/>
    <mergeCell ref="B20:B23"/>
    <mergeCell ref="C20:F20"/>
    <mergeCell ref="P20:S20"/>
    <mergeCell ref="BC20:BD21"/>
    <mergeCell ref="BE20:BE22"/>
    <mergeCell ref="BF20:BH20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7"/>
  <sheetViews>
    <sheetView tabSelected="1" zoomScalePageLayoutView="0" workbookViewId="0" topLeftCell="A37">
      <selection activeCell="H44" sqref="H44"/>
    </sheetView>
  </sheetViews>
  <sheetFormatPr defaultColWidth="9.140625" defaultRowHeight="12.75"/>
  <cols>
    <col min="1" max="1" width="10.00390625" style="0" customWidth="1"/>
    <col min="2" max="2" width="38.7109375" style="0" customWidth="1"/>
    <col min="3" max="3" width="8.140625" style="0" customWidth="1"/>
    <col min="4" max="4" width="7.140625" style="0" customWidth="1"/>
    <col min="5" max="5" width="5.140625" style="0" customWidth="1"/>
    <col min="6" max="6" width="5.00390625" style="0" customWidth="1"/>
    <col min="7" max="7" width="6.8515625" style="0" customWidth="1"/>
    <col min="8" max="8" width="5.7109375" style="0" customWidth="1"/>
    <col min="9" max="9" width="6.28125" style="0" customWidth="1"/>
    <col min="10" max="10" width="5.140625" style="0" customWidth="1"/>
    <col min="11" max="12" width="4.7109375" style="0" customWidth="1"/>
    <col min="13" max="13" width="5.140625" style="0" customWidth="1"/>
    <col min="14" max="14" width="5.7109375" style="0" customWidth="1"/>
    <col min="15" max="15" width="5.421875" style="0" customWidth="1"/>
    <col min="16" max="16" width="5.00390625" style="0" customWidth="1"/>
    <col min="17" max="17" width="5.28125" style="0" customWidth="1"/>
    <col min="18" max="19" width="5.7109375" style="0" customWidth="1"/>
    <col min="20" max="21" width="5.421875" style="0" customWidth="1"/>
    <col min="22" max="22" width="0" style="0" hidden="1" customWidth="1"/>
  </cols>
  <sheetData>
    <row r="1" spans="1:19" ht="12.75">
      <c r="A1" s="271" t="s">
        <v>275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2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42" customHeight="1">
      <c r="A3" s="273" t="s">
        <v>0</v>
      </c>
      <c r="B3" s="274" t="s">
        <v>92</v>
      </c>
      <c r="C3" s="275" t="s">
        <v>1</v>
      </c>
      <c r="D3" s="276"/>
      <c r="E3" s="277" t="s">
        <v>93</v>
      </c>
      <c r="F3" s="278"/>
      <c r="G3" s="278"/>
      <c r="H3" s="278"/>
      <c r="I3" s="278"/>
      <c r="J3" s="278"/>
      <c r="K3" s="278"/>
      <c r="L3" s="278"/>
      <c r="M3" s="279"/>
      <c r="N3" s="280" t="s">
        <v>128</v>
      </c>
      <c r="O3" s="280"/>
      <c r="P3" s="280"/>
      <c r="Q3" s="280"/>
      <c r="R3" s="280"/>
      <c r="S3" s="280"/>
      <c r="T3" s="281"/>
      <c r="U3" s="281"/>
    </row>
    <row r="4" spans="1:21" ht="15.75" customHeight="1">
      <c r="A4" s="273"/>
      <c r="B4" s="274"/>
      <c r="C4" s="282" t="s">
        <v>101</v>
      </c>
      <c r="D4" s="282" t="s">
        <v>102</v>
      </c>
      <c r="E4" s="285" t="s">
        <v>73</v>
      </c>
      <c r="F4" s="282" t="s">
        <v>3</v>
      </c>
      <c r="G4" s="298" t="s">
        <v>94</v>
      </c>
      <c r="H4" s="299"/>
      <c r="I4" s="299"/>
      <c r="J4" s="299"/>
      <c r="K4" s="299"/>
      <c r="L4" s="299"/>
      <c r="M4" s="300"/>
      <c r="N4" s="304" t="s">
        <v>4</v>
      </c>
      <c r="O4" s="304"/>
      <c r="P4" s="304" t="s">
        <v>5</v>
      </c>
      <c r="Q4" s="304"/>
      <c r="R4" s="274" t="s">
        <v>6</v>
      </c>
      <c r="S4" s="274"/>
      <c r="T4" s="274" t="s">
        <v>127</v>
      </c>
      <c r="U4" s="274"/>
    </row>
    <row r="5" spans="1:21" ht="24.75" customHeight="1">
      <c r="A5" s="273"/>
      <c r="B5" s="274"/>
      <c r="C5" s="283"/>
      <c r="D5" s="283"/>
      <c r="E5" s="286"/>
      <c r="F5" s="288"/>
      <c r="G5" s="301"/>
      <c r="H5" s="302"/>
      <c r="I5" s="302"/>
      <c r="J5" s="302"/>
      <c r="K5" s="302"/>
      <c r="L5" s="302"/>
      <c r="M5" s="303"/>
      <c r="N5" s="3" t="s">
        <v>129</v>
      </c>
      <c r="O5" s="3" t="s">
        <v>130</v>
      </c>
      <c r="P5" s="3" t="s">
        <v>131</v>
      </c>
      <c r="Q5" s="3" t="s">
        <v>132</v>
      </c>
      <c r="R5" s="3" t="s">
        <v>133</v>
      </c>
      <c r="S5" s="3" t="s">
        <v>134</v>
      </c>
      <c r="T5" s="3" t="s">
        <v>135</v>
      </c>
      <c r="U5" s="3" t="s">
        <v>136</v>
      </c>
    </row>
    <row r="6" spans="1:21" ht="36.75" customHeight="1">
      <c r="A6" s="273"/>
      <c r="B6" s="274"/>
      <c r="C6" s="283"/>
      <c r="D6" s="283"/>
      <c r="E6" s="286"/>
      <c r="F6" s="288"/>
      <c r="G6" s="282" t="s">
        <v>95</v>
      </c>
      <c r="H6" s="277" t="s">
        <v>97</v>
      </c>
      <c r="I6" s="290"/>
      <c r="J6" s="291" t="s">
        <v>125</v>
      </c>
      <c r="K6" s="285" t="s">
        <v>98</v>
      </c>
      <c r="L6" s="277" t="s">
        <v>126</v>
      </c>
      <c r="M6" s="290"/>
      <c r="N6" s="3" t="s">
        <v>138</v>
      </c>
      <c r="O6" s="3" t="s">
        <v>139</v>
      </c>
      <c r="P6" s="3" t="s">
        <v>138</v>
      </c>
      <c r="Q6" s="3" t="s">
        <v>140</v>
      </c>
      <c r="R6" s="3" t="s">
        <v>141</v>
      </c>
      <c r="S6" s="3" t="s">
        <v>140</v>
      </c>
      <c r="T6" s="3" t="s">
        <v>142</v>
      </c>
      <c r="U6" s="3" t="s">
        <v>143</v>
      </c>
    </row>
    <row r="7" spans="1:21" ht="75.75" customHeight="1">
      <c r="A7" s="273"/>
      <c r="B7" s="274"/>
      <c r="C7" s="284"/>
      <c r="D7" s="284"/>
      <c r="E7" s="287"/>
      <c r="F7" s="289"/>
      <c r="G7" s="289"/>
      <c r="H7" s="104" t="s">
        <v>96</v>
      </c>
      <c r="I7" s="228" t="s">
        <v>2</v>
      </c>
      <c r="J7" s="292"/>
      <c r="K7" s="293"/>
      <c r="L7" s="119" t="s">
        <v>99</v>
      </c>
      <c r="M7" s="119" t="s">
        <v>102</v>
      </c>
      <c r="N7" s="119" t="s">
        <v>137</v>
      </c>
      <c r="O7" s="141" t="s">
        <v>137</v>
      </c>
      <c r="P7" s="141" t="s">
        <v>137</v>
      </c>
      <c r="Q7" s="141" t="s">
        <v>137</v>
      </c>
      <c r="R7" s="141" t="s">
        <v>137</v>
      </c>
      <c r="S7" s="141" t="s">
        <v>137</v>
      </c>
      <c r="T7" s="141" t="s">
        <v>137</v>
      </c>
      <c r="U7" s="141" t="s">
        <v>137</v>
      </c>
    </row>
    <row r="8" spans="1:21" ht="13.5" thickBot="1">
      <c r="A8" s="5">
        <v>1</v>
      </c>
      <c r="B8" s="6">
        <v>2</v>
      </c>
      <c r="C8" s="192">
        <v>3</v>
      </c>
      <c r="D8" s="192">
        <v>4</v>
      </c>
      <c r="E8" s="192">
        <v>5</v>
      </c>
      <c r="F8" s="192">
        <v>6</v>
      </c>
      <c r="G8" s="192">
        <v>7</v>
      </c>
      <c r="H8" s="192">
        <v>8</v>
      </c>
      <c r="I8" s="192">
        <v>9</v>
      </c>
      <c r="J8" s="192">
        <v>10</v>
      </c>
      <c r="K8" s="192">
        <v>11</v>
      </c>
      <c r="L8" s="192">
        <v>12</v>
      </c>
      <c r="M8" s="192">
        <v>13</v>
      </c>
      <c r="N8" s="192">
        <v>14</v>
      </c>
      <c r="O8" s="192">
        <v>15</v>
      </c>
      <c r="P8" s="192">
        <v>16</v>
      </c>
      <c r="Q8" s="192">
        <v>17</v>
      </c>
      <c r="R8" s="192">
        <v>18</v>
      </c>
      <c r="S8" s="192">
        <v>19</v>
      </c>
      <c r="T8" s="192">
        <v>20</v>
      </c>
      <c r="U8" s="192">
        <v>21</v>
      </c>
    </row>
    <row r="9" spans="1:21" ht="13.5" thickBot="1">
      <c r="A9" s="122" t="s">
        <v>117</v>
      </c>
      <c r="B9" s="191" t="s">
        <v>7</v>
      </c>
      <c r="C9" s="193" t="s">
        <v>218</v>
      </c>
      <c r="D9" s="190" t="s">
        <v>217</v>
      </c>
      <c r="E9" s="184">
        <f aca="true" t="shared" si="0" ref="E9:U9">E10+E19+E24</f>
        <v>1404</v>
      </c>
      <c r="F9" s="184">
        <f t="shared" si="0"/>
        <v>0</v>
      </c>
      <c r="G9" s="184">
        <f t="shared" si="0"/>
        <v>1404</v>
      </c>
      <c r="H9" s="184">
        <f t="shared" si="0"/>
        <v>1070</v>
      </c>
      <c r="I9" s="184">
        <f t="shared" si="0"/>
        <v>334</v>
      </c>
      <c r="J9" s="184">
        <f t="shared" si="0"/>
        <v>0</v>
      </c>
      <c r="K9" s="184">
        <f t="shared" si="0"/>
        <v>0</v>
      </c>
      <c r="L9" s="184">
        <f t="shared" si="0"/>
        <v>0</v>
      </c>
      <c r="M9" s="184">
        <f t="shared" si="0"/>
        <v>0</v>
      </c>
      <c r="N9" s="184">
        <f t="shared" si="0"/>
        <v>612</v>
      </c>
      <c r="O9" s="184">
        <f t="shared" si="0"/>
        <v>792</v>
      </c>
      <c r="P9" s="184">
        <f t="shared" si="0"/>
        <v>0</v>
      </c>
      <c r="Q9" s="184">
        <f t="shared" si="0"/>
        <v>0</v>
      </c>
      <c r="R9" s="184">
        <f t="shared" si="0"/>
        <v>0</v>
      </c>
      <c r="S9" s="184">
        <f t="shared" si="0"/>
        <v>0</v>
      </c>
      <c r="T9" s="184">
        <f t="shared" si="0"/>
        <v>0</v>
      </c>
      <c r="U9" s="186">
        <f t="shared" si="0"/>
        <v>0</v>
      </c>
    </row>
    <row r="10" spans="1:21" ht="13.5" thickBot="1">
      <c r="A10" s="189" t="s">
        <v>118</v>
      </c>
      <c r="B10" s="122" t="s">
        <v>145</v>
      </c>
      <c r="C10" s="190"/>
      <c r="D10" s="190"/>
      <c r="E10" s="184">
        <f>SUM(E11:E18)</f>
        <v>673</v>
      </c>
      <c r="F10" s="184"/>
      <c r="G10" s="184">
        <f>SUM(G11:G18)</f>
        <v>673</v>
      </c>
      <c r="H10" s="184">
        <f>SUM(H11:H18)</f>
        <v>443</v>
      </c>
      <c r="I10" s="184">
        <f>SUM(I11:I18)</f>
        <v>230</v>
      </c>
      <c r="J10" s="184">
        <f>SUM(J11:J18)</f>
        <v>0</v>
      </c>
      <c r="K10" s="184">
        <f>SUM(K11:K18)</f>
        <v>0</v>
      </c>
      <c r="L10" s="184"/>
      <c r="M10" s="184">
        <f aca="true" t="shared" si="1" ref="M10:U10">SUM(M11:M18)</f>
        <v>0</v>
      </c>
      <c r="N10" s="184">
        <f t="shared" si="1"/>
        <v>255</v>
      </c>
      <c r="O10" s="184">
        <f t="shared" si="1"/>
        <v>418</v>
      </c>
      <c r="P10" s="184">
        <f t="shared" si="1"/>
        <v>0</v>
      </c>
      <c r="Q10" s="184">
        <f t="shared" si="1"/>
        <v>0</v>
      </c>
      <c r="R10" s="184">
        <f t="shared" si="1"/>
        <v>0</v>
      </c>
      <c r="S10" s="184">
        <f t="shared" si="1"/>
        <v>0</v>
      </c>
      <c r="T10" s="184">
        <f t="shared" si="1"/>
        <v>0</v>
      </c>
      <c r="U10" s="186">
        <f t="shared" si="1"/>
        <v>0</v>
      </c>
    </row>
    <row r="11" spans="1:21" ht="12.75">
      <c r="A11" s="114" t="s">
        <v>119</v>
      </c>
      <c r="B11" s="115" t="s">
        <v>111</v>
      </c>
      <c r="C11" s="181" t="s">
        <v>241</v>
      </c>
      <c r="D11" s="146" t="s">
        <v>216</v>
      </c>
      <c r="E11" s="147">
        <f>G11+F11</f>
        <v>102</v>
      </c>
      <c r="F11" s="148"/>
      <c r="G11" s="149">
        <f>SUM(H11:M11)</f>
        <v>102</v>
      </c>
      <c r="H11" s="150">
        <f>SUM(N11:U11)-I11</f>
        <v>102</v>
      </c>
      <c r="I11" s="150"/>
      <c r="J11" s="150"/>
      <c r="K11" s="150"/>
      <c r="L11" s="150"/>
      <c r="M11" s="150"/>
      <c r="N11" s="150">
        <v>34</v>
      </c>
      <c r="O11" s="149">
        <v>68</v>
      </c>
      <c r="P11" s="150"/>
      <c r="Q11" s="150"/>
      <c r="R11" s="150"/>
      <c r="S11" s="150"/>
      <c r="T11" s="150"/>
      <c r="U11" s="150"/>
    </row>
    <row r="12" spans="1:21" ht="12.75">
      <c r="A12" s="114" t="s">
        <v>120</v>
      </c>
      <c r="B12" s="7" t="s">
        <v>112</v>
      </c>
      <c r="C12" s="176" t="s">
        <v>215</v>
      </c>
      <c r="D12" s="13"/>
      <c r="E12" s="4">
        <f aca="true" t="shared" si="2" ref="E12:E17">SUM(H12+I12+J12+K12+M12)</f>
        <v>117</v>
      </c>
      <c r="F12" s="15"/>
      <c r="G12" s="4">
        <f aca="true" t="shared" si="3" ref="G12:G17">SUM(H12:M12)</f>
        <v>117</v>
      </c>
      <c r="H12" s="9">
        <f aca="true" t="shared" si="4" ref="H12:H17">SUM(N12:U12)-I12</f>
        <v>117</v>
      </c>
      <c r="I12" s="14"/>
      <c r="J12" s="14"/>
      <c r="K12" s="14"/>
      <c r="L12" s="14"/>
      <c r="M12" s="14"/>
      <c r="N12" s="111">
        <v>51</v>
      </c>
      <c r="O12" s="167">
        <v>66</v>
      </c>
      <c r="P12" s="111"/>
      <c r="Q12" s="111"/>
      <c r="R12" s="111"/>
      <c r="S12" s="142"/>
      <c r="T12" s="111"/>
      <c r="U12" s="142"/>
    </row>
    <row r="13" spans="1:21" ht="12.75">
      <c r="A13" s="114" t="s">
        <v>144</v>
      </c>
      <c r="B13" s="7" t="s">
        <v>113</v>
      </c>
      <c r="C13" s="176" t="s">
        <v>215</v>
      </c>
      <c r="D13" s="13"/>
      <c r="E13" s="4">
        <f t="shared" si="2"/>
        <v>117</v>
      </c>
      <c r="F13" s="15"/>
      <c r="G13" s="4">
        <f t="shared" si="3"/>
        <v>117</v>
      </c>
      <c r="H13" s="9">
        <f t="shared" si="4"/>
        <v>2</v>
      </c>
      <c r="I13" s="14">
        <v>115</v>
      </c>
      <c r="J13" s="14"/>
      <c r="K13" s="14"/>
      <c r="L13" s="14"/>
      <c r="M13" s="14"/>
      <c r="N13" s="111">
        <v>51</v>
      </c>
      <c r="O13" s="167">
        <v>66</v>
      </c>
      <c r="P13" s="111"/>
      <c r="Q13" s="111"/>
      <c r="R13" s="111"/>
      <c r="S13" s="142"/>
      <c r="T13" s="111"/>
      <c r="U13" s="142"/>
    </row>
    <row r="14" spans="1:21" ht="12.75">
      <c r="A14" s="114" t="s">
        <v>147</v>
      </c>
      <c r="B14" s="7" t="s">
        <v>34</v>
      </c>
      <c r="C14" s="176" t="s">
        <v>215</v>
      </c>
      <c r="D14" s="13"/>
      <c r="E14" s="4">
        <f t="shared" si="2"/>
        <v>78</v>
      </c>
      <c r="F14" s="15"/>
      <c r="G14" s="4">
        <f t="shared" si="3"/>
        <v>78</v>
      </c>
      <c r="H14" s="9">
        <f t="shared" si="4"/>
        <v>78</v>
      </c>
      <c r="I14" s="14"/>
      <c r="J14" s="14"/>
      <c r="K14" s="14"/>
      <c r="L14" s="14"/>
      <c r="M14" s="14"/>
      <c r="N14" s="111">
        <v>34</v>
      </c>
      <c r="O14" s="167">
        <v>44</v>
      </c>
      <c r="P14" s="111"/>
      <c r="Q14" s="111"/>
      <c r="R14" s="111"/>
      <c r="S14" s="142"/>
      <c r="T14" s="111"/>
      <c r="U14" s="142"/>
    </row>
    <row r="15" spans="1:21" ht="12.75">
      <c r="A15" s="114" t="s">
        <v>121</v>
      </c>
      <c r="B15" s="7" t="s">
        <v>22</v>
      </c>
      <c r="C15" s="176" t="s">
        <v>215</v>
      </c>
      <c r="D15" s="13"/>
      <c r="E15" s="4">
        <f t="shared" si="2"/>
        <v>117</v>
      </c>
      <c r="F15" s="15"/>
      <c r="G15" s="4">
        <f t="shared" si="3"/>
        <v>117</v>
      </c>
      <c r="H15" s="9">
        <f t="shared" si="4"/>
        <v>2</v>
      </c>
      <c r="I15" s="14">
        <v>115</v>
      </c>
      <c r="J15" s="14"/>
      <c r="K15" s="14"/>
      <c r="L15" s="14"/>
      <c r="M15" s="14"/>
      <c r="N15" s="111">
        <v>51</v>
      </c>
      <c r="O15" s="167">
        <v>66</v>
      </c>
      <c r="P15" s="111"/>
      <c r="Q15" s="111"/>
      <c r="R15" s="111"/>
      <c r="S15" s="142"/>
      <c r="T15" s="111"/>
      <c r="U15" s="142"/>
    </row>
    <row r="16" spans="1:21" ht="15" customHeight="1">
      <c r="A16" s="114" t="s">
        <v>122</v>
      </c>
      <c r="B16" s="7" t="s">
        <v>115</v>
      </c>
      <c r="C16" s="176" t="s">
        <v>215</v>
      </c>
      <c r="D16" s="13"/>
      <c r="E16" s="4">
        <f t="shared" si="2"/>
        <v>70</v>
      </c>
      <c r="F16" s="9"/>
      <c r="G16" s="4">
        <f t="shared" si="3"/>
        <v>70</v>
      </c>
      <c r="H16" s="9">
        <f t="shared" si="4"/>
        <v>70</v>
      </c>
      <c r="I16" s="14"/>
      <c r="J16" s="14"/>
      <c r="K16" s="14"/>
      <c r="L16" s="14"/>
      <c r="M16" s="14"/>
      <c r="N16" s="111">
        <v>34</v>
      </c>
      <c r="O16" s="167">
        <v>36</v>
      </c>
      <c r="P16" s="111"/>
      <c r="Q16" s="111"/>
      <c r="R16" s="111"/>
      <c r="S16" s="142"/>
      <c r="T16" s="111"/>
      <c r="U16" s="142"/>
    </row>
    <row r="17" spans="1:21" ht="12.75">
      <c r="A17" s="114" t="s">
        <v>123</v>
      </c>
      <c r="B17" s="7" t="s">
        <v>88</v>
      </c>
      <c r="C17" s="176" t="s">
        <v>215</v>
      </c>
      <c r="D17" s="13"/>
      <c r="E17" s="4">
        <f t="shared" si="2"/>
        <v>36</v>
      </c>
      <c r="F17" s="9"/>
      <c r="G17" s="4">
        <f t="shared" si="3"/>
        <v>36</v>
      </c>
      <c r="H17" s="9">
        <f t="shared" si="4"/>
        <v>36</v>
      </c>
      <c r="I17" s="14"/>
      <c r="J17" s="14"/>
      <c r="K17" s="14"/>
      <c r="L17" s="14"/>
      <c r="M17" s="14"/>
      <c r="N17" s="111"/>
      <c r="O17" s="167">
        <v>36</v>
      </c>
      <c r="P17" s="110"/>
      <c r="Q17" s="110"/>
      <c r="R17" s="111"/>
      <c r="S17" s="142"/>
      <c r="T17" s="111"/>
      <c r="U17" s="142"/>
    </row>
    <row r="18" spans="1:21" ht="13.5" thickBot="1">
      <c r="A18" s="178" t="s">
        <v>124</v>
      </c>
      <c r="B18" s="115" t="s">
        <v>290</v>
      </c>
      <c r="C18" s="181" t="s">
        <v>241</v>
      </c>
      <c r="D18" s="13"/>
      <c r="E18" s="4">
        <f>SUM(H18+I18+J18+K18+M18)</f>
        <v>36</v>
      </c>
      <c r="F18" s="9"/>
      <c r="G18" s="4">
        <f>SUM(H18:M18)</f>
        <v>36</v>
      </c>
      <c r="H18" s="9">
        <f>SUM(N18:U18)-I18</f>
        <v>36</v>
      </c>
      <c r="I18" s="14"/>
      <c r="J18" s="14"/>
      <c r="K18" s="14"/>
      <c r="L18" s="14"/>
      <c r="M18" s="14"/>
      <c r="N18" s="111"/>
      <c r="O18" s="111">
        <v>36</v>
      </c>
      <c r="P18" s="179"/>
      <c r="Q18" s="179"/>
      <c r="R18" s="179"/>
      <c r="S18" s="180"/>
      <c r="T18" s="179"/>
      <c r="U18" s="180"/>
    </row>
    <row r="19" spans="1:21" ht="13.5" thickBot="1">
      <c r="A19" s="177"/>
      <c r="B19" s="123" t="s">
        <v>146</v>
      </c>
      <c r="C19" s="182"/>
      <c r="D19" s="183"/>
      <c r="E19" s="184">
        <f aca="true" t="shared" si="5" ref="E19:U19">SUM(E20:E22)</f>
        <v>424</v>
      </c>
      <c r="F19" s="184">
        <f t="shared" si="5"/>
        <v>0</v>
      </c>
      <c r="G19" s="184">
        <f t="shared" si="5"/>
        <v>424</v>
      </c>
      <c r="H19" s="184">
        <f t="shared" si="5"/>
        <v>397</v>
      </c>
      <c r="I19" s="184">
        <f t="shared" si="5"/>
        <v>27</v>
      </c>
      <c r="J19" s="184">
        <f t="shared" si="5"/>
        <v>0</v>
      </c>
      <c r="K19" s="184">
        <f t="shared" si="5"/>
        <v>0</v>
      </c>
      <c r="L19" s="184">
        <f t="shared" si="5"/>
        <v>0</v>
      </c>
      <c r="M19" s="184">
        <f t="shared" si="5"/>
        <v>0</v>
      </c>
      <c r="N19" s="184">
        <f t="shared" si="5"/>
        <v>204</v>
      </c>
      <c r="O19" s="184">
        <f t="shared" si="5"/>
        <v>220</v>
      </c>
      <c r="P19" s="184">
        <f t="shared" si="5"/>
        <v>0</v>
      </c>
      <c r="Q19" s="184">
        <f t="shared" si="5"/>
        <v>0</v>
      </c>
      <c r="R19" s="184">
        <f t="shared" si="5"/>
        <v>0</v>
      </c>
      <c r="S19" s="184">
        <f t="shared" si="5"/>
        <v>0</v>
      </c>
      <c r="T19" s="184">
        <f t="shared" si="5"/>
        <v>0</v>
      </c>
      <c r="U19" s="184">
        <f t="shared" si="5"/>
        <v>0</v>
      </c>
    </row>
    <row r="20" spans="1:21" ht="12.75">
      <c r="A20" s="116" t="s">
        <v>282</v>
      </c>
      <c r="B20" s="115" t="s">
        <v>114</v>
      </c>
      <c r="C20" s="181"/>
      <c r="D20" s="146" t="s">
        <v>216</v>
      </c>
      <c r="E20" s="147">
        <f>G20+F20</f>
        <v>234</v>
      </c>
      <c r="F20" s="148"/>
      <c r="G20" s="149">
        <f>SUM(H20:M20)</f>
        <v>234</v>
      </c>
      <c r="H20" s="150">
        <f>SUM(N20:U20)-I20</f>
        <v>234</v>
      </c>
      <c r="I20" s="151"/>
      <c r="J20" s="151"/>
      <c r="K20" s="151"/>
      <c r="L20" s="151"/>
      <c r="M20" s="151"/>
      <c r="N20" s="152">
        <v>102</v>
      </c>
      <c r="O20" s="153">
        <v>132</v>
      </c>
      <c r="P20" s="152"/>
      <c r="Q20" s="153"/>
      <c r="R20" s="152"/>
      <c r="S20" s="154"/>
      <c r="T20" s="152"/>
      <c r="U20" s="154"/>
    </row>
    <row r="21" spans="1:21" ht="12.75">
      <c r="A21" s="116" t="s">
        <v>283</v>
      </c>
      <c r="B21" s="185" t="s">
        <v>247</v>
      </c>
      <c r="C21" s="176" t="s">
        <v>215</v>
      </c>
      <c r="D21" s="13"/>
      <c r="E21" s="143">
        <f>G21+F21</f>
        <v>78</v>
      </c>
      <c r="F21" s="15"/>
      <c r="G21" s="4">
        <f>SUM(H21:M21)</f>
        <v>78</v>
      </c>
      <c r="H21" s="9">
        <f>SUM(N21:U21)-I21</f>
        <v>78</v>
      </c>
      <c r="I21" s="14"/>
      <c r="J21" s="14"/>
      <c r="K21" s="14"/>
      <c r="L21" s="14"/>
      <c r="M21" s="14"/>
      <c r="N21" s="111">
        <v>34</v>
      </c>
      <c r="O21" s="167">
        <v>44</v>
      </c>
      <c r="P21" s="111"/>
      <c r="Q21" s="111"/>
      <c r="R21" s="111"/>
      <c r="S21" s="142"/>
      <c r="T21" s="111"/>
      <c r="U21" s="142"/>
    </row>
    <row r="22" spans="1:21" ht="12.75">
      <c r="A22" s="116" t="s">
        <v>284</v>
      </c>
      <c r="B22" s="8" t="s">
        <v>280</v>
      </c>
      <c r="C22" s="176"/>
      <c r="D22" s="13" t="s">
        <v>216</v>
      </c>
      <c r="E22" s="143">
        <f>G22+F22</f>
        <v>112</v>
      </c>
      <c r="F22" s="15"/>
      <c r="G22" s="4">
        <f>SUM(H22:M22)</f>
        <v>112</v>
      </c>
      <c r="H22" s="9">
        <f>SUM(N22:U22)-I22</f>
        <v>85</v>
      </c>
      <c r="I22" s="14">
        <v>27</v>
      </c>
      <c r="J22" s="14"/>
      <c r="K22" s="14"/>
      <c r="L22" s="14"/>
      <c r="M22" s="14"/>
      <c r="N22" s="111">
        <v>68</v>
      </c>
      <c r="O22" s="110">
        <v>44</v>
      </c>
      <c r="P22" s="111"/>
      <c r="Q22" s="110"/>
      <c r="R22" s="111"/>
      <c r="S22" s="142"/>
      <c r="T22" s="111"/>
      <c r="U22" s="142"/>
    </row>
    <row r="23" spans="1:21" ht="13.5" thickBot="1">
      <c r="A23" s="219" t="s">
        <v>272</v>
      </c>
      <c r="B23" s="220" t="s">
        <v>116</v>
      </c>
      <c r="C23" s="221"/>
      <c r="D23" s="222"/>
      <c r="E23" s="223"/>
      <c r="F23" s="224">
        <v>20</v>
      </c>
      <c r="G23" s="223">
        <f>SUM(H23:M23)</f>
        <v>0</v>
      </c>
      <c r="H23" s="224">
        <f>SUM(N23:U23)-I23</f>
        <v>0</v>
      </c>
      <c r="I23" s="225"/>
      <c r="J23" s="225"/>
      <c r="K23" s="225"/>
      <c r="L23" s="225"/>
      <c r="M23" s="225"/>
      <c r="N23" s="224"/>
      <c r="O23" s="224"/>
      <c r="P23" s="224"/>
      <c r="Q23" s="224"/>
      <c r="R23" s="224"/>
      <c r="S23" s="226"/>
      <c r="T23" s="224"/>
      <c r="U23" s="226"/>
    </row>
    <row r="24" spans="1:21" ht="25.5" customHeight="1" thickBot="1">
      <c r="A24" s="122" t="s">
        <v>285</v>
      </c>
      <c r="B24" s="218" t="s">
        <v>277</v>
      </c>
      <c r="C24" s="182"/>
      <c r="D24" s="183"/>
      <c r="E24" s="184">
        <f>E25</f>
        <v>307</v>
      </c>
      <c r="F24" s="184">
        <f aca="true" t="shared" si="6" ref="F24:U24">F25</f>
        <v>0</v>
      </c>
      <c r="G24" s="184">
        <f t="shared" si="6"/>
        <v>307</v>
      </c>
      <c r="H24" s="184">
        <f t="shared" si="6"/>
        <v>230</v>
      </c>
      <c r="I24" s="184">
        <f t="shared" si="6"/>
        <v>77</v>
      </c>
      <c r="J24" s="184">
        <f t="shared" si="6"/>
        <v>0</v>
      </c>
      <c r="K24" s="184">
        <f t="shared" si="6"/>
        <v>0</v>
      </c>
      <c r="L24" s="184">
        <f t="shared" si="6"/>
        <v>0</v>
      </c>
      <c r="M24" s="184">
        <f t="shared" si="6"/>
        <v>0</v>
      </c>
      <c r="N24" s="184">
        <f t="shared" si="6"/>
        <v>153</v>
      </c>
      <c r="O24" s="184">
        <f t="shared" si="6"/>
        <v>154</v>
      </c>
      <c r="P24" s="184">
        <f t="shared" si="6"/>
        <v>0</v>
      </c>
      <c r="Q24" s="184">
        <f t="shared" si="6"/>
        <v>0</v>
      </c>
      <c r="R24" s="184">
        <f t="shared" si="6"/>
        <v>0</v>
      </c>
      <c r="S24" s="184">
        <f t="shared" si="6"/>
        <v>0</v>
      </c>
      <c r="T24" s="184">
        <f t="shared" si="6"/>
        <v>0</v>
      </c>
      <c r="U24" s="184">
        <f t="shared" si="6"/>
        <v>0</v>
      </c>
    </row>
    <row r="25" spans="1:21" ht="28.5" customHeight="1" thickBot="1">
      <c r="A25" s="227" t="s">
        <v>281</v>
      </c>
      <c r="B25" s="230" t="s">
        <v>304</v>
      </c>
      <c r="C25" s="182"/>
      <c r="D25" s="183"/>
      <c r="E25" s="184">
        <f aca="true" t="shared" si="7" ref="E25:U25">SUM(E26:E29)</f>
        <v>307</v>
      </c>
      <c r="F25" s="184">
        <f t="shared" si="7"/>
        <v>0</v>
      </c>
      <c r="G25" s="184">
        <f t="shared" si="7"/>
        <v>307</v>
      </c>
      <c r="H25" s="184">
        <f t="shared" si="7"/>
        <v>230</v>
      </c>
      <c r="I25" s="184">
        <f t="shared" si="7"/>
        <v>77</v>
      </c>
      <c r="J25" s="184">
        <f t="shared" si="7"/>
        <v>0</v>
      </c>
      <c r="K25" s="184">
        <f t="shared" si="7"/>
        <v>0</v>
      </c>
      <c r="L25" s="184">
        <f t="shared" si="7"/>
        <v>0</v>
      </c>
      <c r="M25" s="184">
        <f t="shared" si="7"/>
        <v>0</v>
      </c>
      <c r="N25" s="184">
        <f t="shared" si="7"/>
        <v>153</v>
      </c>
      <c r="O25" s="184">
        <f t="shared" si="7"/>
        <v>154</v>
      </c>
      <c r="P25" s="184">
        <f t="shared" si="7"/>
        <v>0</v>
      </c>
      <c r="Q25" s="184">
        <f t="shared" si="7"/>
        <v>0</v>
      </c>
      <c r="R25" s="184">
        <f t="shared" si="7"/>
        <v>0</v>
      </c>
      <c r="S25" s="184">
        <f t="shared" si="7"/>
        <v>0</v>
      </c>
      <c r="T25" s="184">
        <f t="shared" si="7"/>
        <v>0</v>
      </c>
      <c r="U25" s="184">
        <f t="shared" si="7"/>
        <v>0</v>
      </c>
    </row>
    <row r="26" spans="1:21" ht="12.75">
      <c r="A26" s="114" t="s">
        <v>286</v>
      </c>
      <c r="B26" s="115" t="s">
        <v>278</v>
      </c>
      <c r="C26" s="181" t="s">
        <v>291</v>
      </c>
      <c r="D26" s="146"/>
      <c r="E26" s="147">
        <f>G26+F26</f>
        <v>34</v>
      </c>
      <c r="F26" s="148"/>
      <c r="G26" s="149">
        <f>SUM(H26:M26)</f>
        <v>34</v>
      </c>
      <c r="H26" s="150">
        <f>SUM(N26:U26)-I26</f>
        <v>24</v>
      </c>
      <c r="I26" s="151">
        <v>10</v>
      </c>
      <c r="J26" s="151"/>
      <c r="K26" s="151"/>
      <c r="L26" s="151"/>
      <c r="M26" s="151"/>
      <c r="N26" s="152">
        <v>34</v>
      </c>
      <c r="O26" s="152"/>
      <c r="P26" s="152"/>
      <c r="Q26" s="153"/>
      <c r="R26" s="152"/>
      <c r="S26" s="154"/>
      <c r="T26" s="152"/>
      <c r="U26" s="154"/>
    </row>
    <row r="27" spans="1:21" ht="12.75">
      <c r="A27" s="114" t="s">
        <v>287</v>
      </c>
      <c r="B27" s="7" t="s">
        <v>246</v>
      </c>
      <c r="C27" s="176" t="s">
        <v>215</v>
      </c>
      <c r="D27" s="13"/>
      <c r="E27" s="4">
        <f>SUM(H27+I27+J27+K27+M27)</f>
        <v>100</v>
      </c>
      <c r="F27" s="9"/>
      <c r="G27" s="4">
        <f>SUM(H27:M27)</f>
        <v>100</v>
      </c>
      <c r="H27" s="9">
        <f>SUM(N27:U27)-I27</f>
        <v>100</v>
      </c>
      <c r="I27" s="14"/>
      <c r="J27" s="14"/>
      <c r="K27" s="14"/>
      <c r="L27" s="14"/>
      <c r="M27" s="14"/>
      <c r="N27" s="111">
        <v>34</v>
      </c>
      <c r="O27" s="167">
        <v>66</v>
      </c>
      <c r="P27" s="111"/>
      <c r="Q27" s="110"/>
      <c r="R27" s="111"/>
      <c r="S27" s="142"/>
      <c r="T27" s="111"/>
      <c r="U27" s="142"/>
    </row>
    <row r="28" spans="1:21" ht="12.75">
      <c r="A28" s="114" t="s">
        <v>288</v>
      </c>
      <c r="B28" s="115" t="s">
        <v>279</v>
      </c>
      <c r="C28" s="176" t="s">
        <v>215</v>
      </c>
      <c r="D28" s="146"/>
      <c r="E28" s="147">
        <f>G28+F28</f>
        <v>95</v>
      </c>
      <c r="F28" s="148"/>
      <c r="G28" s="149">
        <f>SUM(H28:M28)</f>
        <v>95</v>
      </c>
      <c r="H28" s="150">
        <f>SUM(N28:U28)-I28</f>
        <v>55</v>
      </c>
      <c r="I28" s="151">
        <v>40</v>
      </c>
      <c r="J28" s="151"/>
      <c r="K28" s="151"/>
      <c r="L28" s="151"/>
      <c r="M28" s="151"/>
      <c r="N28" s="152">
        <v>51</v>
      </c>
      <c r="O28" s="187">
        <v>44</v>
      </c>
      <c r="P28" s="111"/>
      <c r="Q28" s="110"/>
      <c r="R28" s="111"/>
      <c r="S28" s="142"/>
      <c r="T28" s="111"/>
      <c r="U28" s="142"/>
    </row>
    <row r="29" spans="1:21" ht="13.5" thickBot="1">
      <c r="A29" s="114" t="s">
        <v>289</v>
      </c>
      <c r="B29" s="8" t="s">
        <v>35</v>
      </c>
      <c r="C29" s="176" t="s">
        <v>215</v>
      </c>
      <c r="D29" s="117"/>
      <c r="E29" s="143">
        <f>G29+F29</f>
        <v>78</v>
      </c>
      <c r="F29" s="15"/>
      <c r="G29" s="4">
        <f>SUM(H29:M29)</f>
        <v>78</v>
      </c>
      <c r="H29" s="9">
        <f>SUM(N29:U29)-I29</f>
        <v>51</v>
      </c>
      <c r="I29" s="14">
        <v>27</v>
      </c>
      <c r="J29" s="14"/>
      <c r="K29" s="14"/>
      <c r="L29" s="14"/>
      <c r="M29" s="14"/>
      <c r="N29" s="111">
        <v>34</v>
      </c>
      <c r="O29" s="167">
        <v>44</v>
      </c>
      <c r="P29" s="111"/>
      <c r="Q29" s="110"/>
      <c r="R29" s="111"/>
      <c r="S29" s="142"/>
      <c r="T29" s="111"/>
      <c r="U29" s="142"/>
    </row>
    <row r="30" spans="1:21" ht="24.75" thickBot="1">
      <c r="A30" s="188" t="s">
        <v>149</v>
      </c>
      <c r="B30" s="155" t="s">
        <v>150</v>
      </c>
      <c r="C30" s="190" t="s">
        <v>242</v>
      </c>
      <c r="D30" s="183"/>
      <c r="E30" s="184">
        <f>SUM(E31:E35)</f>
        <v>468</v>
      </c>
      <c r="F30" s="184">
        <f aca="true" t="shared" si="8" ref="F30:U30">SUM(F31:F35)</f>
        <v>0</v>
      </c>
      <c r="G30" s="184">
        <f t="shared" si="8"/>
        <v>468</v>
      </c>
      <c r="H30" s="184">
        <f t="shared" si="8"/>
        <v>468</v>
      </c>
      <c r="I30" s="184">
        <f t="shared" si="8"/>
        <v>0</v>
      </c>
      <c r="J30" s="184">
        <f t="shared" si="8"/>
        <v>0</v>
      </c>
      <c r="K30" s="184">
        <f t="shared" si="8"/>
        <v>0</v>
      </c>
      <c r="L30" s="184">
        <f t="shared" si="8"/>
        <v>0</v>
      </c>
      <c r="M30" s="184">
        <f t="shared" si="8"/>
        <v>0</v>
      </c>
      <c r="N30" s="184">
        <f t="shared" si="8"/>
        <v>0</v>
      </c>
      <c r="O30" s="184">
        <f t="shared" si="8"/>
        <v>0</v>
      </c>
      <c r="P30" s="184">
        <f t="shared" si="8"/>
        <v>68</v>
      </c>
      <c r="Q30" s="184">
        <f t="shared" si="8"/>
        <v>116</v>
      </c>
      <c r="R30" s="184">
        <f t="shared" si="8"/>
        <v>36</v>
      </c>
      <c r="S30" s="184">
        <f t="shared" si="8"/>
        <v>68</v>
      </c>
      <c r="T30" s="184">
        <f t="shared" si="8"/>
        <v>96</v>
      </c>
      <c r="U30" s="186">
        <f t="shared" si="8"/>
        <v>84</v>
      </c>
    </row>
    <row r="31" spans="1:21" ht="12.75">
      <c r="A31" s="114" t="s">
        <v>151</v>
      </c>
      <c r="B31" s="115" t="s">
        <v>152</v>
      </c>
      <c r="C31" s="181" t="s">
        <v>220</v>
      </c>
      <c r="D31" s="146"/>
      <c r="E31" s="147">
        <f>G31+F31</f>
        <v>48</v>
      </c>
      <c r="F31" s="148"/>
      <c r="G31" s="149">
        <f>SUM(H31:M31)</f>
        <v>48</v>
      </c>
      <c r="H31" s="148">
        <f>SUM(N31:U31)-F31</f>
        <v>48</v>
      </c>
      <c r="I31" s="151"/>
      <c r="J31" s="151"/>
      <c r="K31" s="151"/>
      <c r="L31" s="151"/>
      <c r="M31" s="151"/>
      <c r="N31" s="152"/>
      <c r="O31" s="152"/>
      <c r="P31" s="152"/>
      <c r="Q31" s="153"/>
      <c r="R31" s="152"/>
      <c r="S31" s="154"/>
      <c r="T31" s="187">
        <v>48</v>
      </c>
      <c r="U31" s="154"/>
    </row>
    <row r="32" spans="1:21" ht="12.75">
      <c r="A32" s="114" t="s">
        <v>153</v>
      </c>
      <c r="B32" s="7" t="s">
        <v>34</v>
      </c>
      <c r="C32" s="176" t="s">
        <v>221</v>
      </c>
      <c r="D32" s="13"/>
      <c r="E32" s="143">
        <f>G32+F32</f>
        <v>48</v>
      </c>
      <c r="F32" s="15"/>
      <c r="G32" s="149">
        <f>SUM(H32:M32)</f>
        <v>48</v>
      </c>
      <c r="H32" s="148">
        <f>SUM(N32:U32)-F32</f>
        <v>48</v>
      </c>
      <c r="I32" s="14"/>
      <c r="J32" s="14"/>
      <c r="K32" s="14"/>
      <c r="L32" s="14"/>
      <c r="M32" s="14"/>
      <c r="N32" s="111"/>
      <c r="O32" s="111"/>
      <c r="P32" s="111"/>
      <c r="Q32" s="167">
        <v>48</v>
      </c>
      <c r="R32" s="111"/>
      <c r="S32" s="142"/>
      <c r="T32" s="111"/>
      <c r="U32" s="142"/>
    </row>
    <row r="33" spans="1:21" ht="24">
      <c r="A33" s="114" t="s">
        <v>154</v>
      </c>
      <c r="B33" s="8" t="s">
        <v>90</v>
      </c>
      <c r="C33" s="181" t="s">
        <v>222</v>
      </c>
      <c r="D33" s="13"/>
      <c r="E33" s="143">
        <f>G33+F33</f>
        <v>160</v>
      </c>
      <c r="F33" s="15"/>
      <c r="G33" s="149">
        <f>SUM(H33:M33)</f>
        <v>160</v>
      </c>
      <c r="H33" s="148">
        <f>SUM(N33:U33)-F33</f>
        <v>160</v>
      </c>
      <c r="I33" s="14"/>
      <c r="J33" s="14"/>
      <c r="K33" s="14"/>
      <c r="L33" s="14"/>
      <c r="M33" s="14"/>
      <c r="N33" s="111"/>
      <c r="O33" s="111"/>
      <c r="P33" s="173">
        <v>34</v>
      </c>
      <c r="Q33" s="173">
        <v>34</v>
      </c>
      <c r="R33" s="173">
        <v>18</v>
      </c>
      <c r="S33" s="144">
        <v>34</v>
      </c>
      <c r="T33" s="173">
        <v>24</v>
      </c>
      <c r="U33" s="174">
        <v>16</v>
      </c>
    </row>
    <row r="34" spans="1:21" ht="12.75" customHeight="1">
      <c r="A34" s="114" t="s">
        <v>155</v>
      </c>
      <c r="B34" s="7" t="s">
        <v>22</v>
      </c>
      <c r="C34" s="181" t="s">
        <v>222</v>
      </c>
      <c r="D34" s="13"/>
      <c r="E34" s="143">
        <f>G34+F34</f>
        <v>160</v>
      </c>
      <c r="F34" s="15"/>
      <c r="G34" s="149">
        <f>SUM(H34:M34)</f>
        <v>160</v>
      </c>
      <c r="H34" s="148">
        <f>SUM(N34:U34)-F34</f>
        <v>160</v>
      </c>
      <c r="I34" s="14"/>
      <c r="J34" s="14"/>
      <c r="K34" s="14"/>
      <c r="L34" s="14"/>
      <c r="M34" s="14"/>
      <c r="N34" s="111"/>
      <c r="O34" s="111"/>
      <c r="P34" s="173">
        <v>34</v>
      </c>
      <c r="Q34" s="173">
        <v>34</v>
      </c>
      <c r="R34" s="173">
        <v>18</v>
      </c>
      <c r="S34" s="144">
        <v>34</v>
      </c>
      <c r="T34" s="173">
        <v>24</v>
      </c>
      <c r="U34" s="144">
        <v>16</v>
      </c>
    </row>
    <row r="35" spans="1:21" ht="13.5" thickBot="1">
      <c r="A35" s="114" t="s">
        <v>156</v>
      </c>
      <c r="B35" s="8" t="s">
        <v>157</v>
      </c>
      <c r="C35" s="181" t="s">
        <v>223</v>
      </c>
      <c r="D35" s="13"/>
      <c r="E35" s="143">
        <f>G35+F35</f>
        <v>52</v>
      </c>
      <c r="F35" s="15"/>
      <c r="G35" s="149">
        <f>SUM(H35:M35)</f>
        <v>52</v>
      </c>
      <c r="H35" s="148">
        <f>SUM(N35:U35)-F35</f>
        <v>52</v>
      </c>
      <c r="I35" s="14"/>
      <c r="J35" s="14"/>
      <c r="K35" s="14"/>
      <c r="L35" s="14"/>
      <c r="M35" s="14"/>
      <c r="N35" s="111"/>
      <c r="O35" s="111"/>
      <c r="P35" s="111"/>
      <c r="Q35" s="110"/>
      <c r="R35" s="111"/>
      <c r="S35" s="142"/>
      <c r="T35" s="111"/>
      <c r="U35" s="144">
        <v>52</v>
      </c>
    </row>
    <row r="36" spans="1:21" ht="24.75" thickBot="1">
      <c r="A36" s="122" t="s">
        <v>158</v>
      </c>
      <c r="B36" s="155" t="s">
        <v>159</v>
      </c>
      <c r="C36" s="125" t="s">
        <v>230</v>
      </c>
      <c r="D36" s="129"/>
      <c r="E36" s="126">
        <f>SUM(E37:E39)</f>
        <v>220</v>
      </c>
      <c r="F36" s="126">
        <f aca="true" t="shared" si="9" ref="F36:U36">SUM(F37:F39)</f>
        <v>0</v>
      </c>
      <c r="G36" s="126">
        <f t="shared" si="9"/>
        <v>220</v>
      </c>
      <c r="H36" s="126">
        <f t="shared" si="9"/>
        <v>148</v>
      </c>
      <c r="I36" s="126">
        <f t="shared" si="9"/>
        <v>72</v>
      </c>
      <c r="J36" s="126">
        <f t="shared" si="9"/>
        <v>0</v>
      </c>
      <c r="K36" s="126">
        <f t="shared" si="9"/>
        <v>0</v>
      </c>
      <c r="L36" s="126">
        <f t="shared" si="9"/>
        <v>0</v>
      </c>
      <c r="M36" s="126">
        <f t="shared" si="9"/>
        <v>0</v>
      </c>
      <c r="N36" s="126">
        <f t="shared" si="9"/>
        <v>0</v>
      </c>
      <c r="O36" s="126">
        <f t="shared" si="9"/>
        <v>0</v>
      </c>
      <c r="P36" s="126">
        <f t="shared" si="9"/>
        <v>136</v>
      </c>
      <c r="Q36" s="126">
        <f t="shared" si="9"/>
        <v>48</v>
      </c>
      <c r="R36" s="126">
        <f t="shared" si="9"/>
        <v>0</v>
      </c>
      <c r="S36" s="126">
        <f t="shared" si="9"/>
        <v>0</v>
      </c>
      <c r="T36" s="126">
        <f t="shared" si="9"/>
        <v>0</v>
      </c>
      <c r="U36" s="126">
        <f t="shared" si="9"/>
        <v>36</v>
      </c>
    </row>
    <row r="37" spans="1:21" ht="12.75">
      <c r="A37" s="114" t="s">
        <v>160</v>
      </c>
      <c r="B37" s="115" t="s">
        <v>114</v>
      </c>
      <c r="C37" s="181" t="s">
        <v>223</v>
      </c>
      <c r="D37" s="13"/>
      <c r="E37" s="143">
        <f>G37+F37</f>
        <v>68</v>
      </c>
      <c r="F37" s="15"/>
      <c r="G37" s="4">
        <f>SUM(H37:M37)</f>
        <v>68</v>
      </c>
      <c r="H37" s="148">
        <f>SUM(N37:U37)-I37</f>
        <v>50</v>
      </c>
      <c r="I37" s="14">
        <v>18</v>
      </c>
      <c r="J37" s="14"/>
      <c r="K37" s="14"/>
      <c r="L37" s="14"/>
      <c r="M37" s="14"/>
      <c r="N37" s="111"/>
      <c r="O37" s="111"/>
      <c r="P37" s="111">
        <v>68</v>
      </c>
      <c r="Q37" s="110"/>
      <c r="R37" s="111"/>
      <c r="S37" s="142"/>
      <c r="T37" s="111"/>
      <c r="U37" s="142"/>
    </row>
    <row r="38" spans="1:21" ht="12.75">
      <c r="A38" s="116" t="s">
        <v>161</v>
      </c>
      <c r="B38" s="7" t="s">
        <v>163</v>
      </c>
      <c r="C38" s="181" t="s">
        <v>222</v>
      </c>
      <c r="D38" s="13"/>
      <c r="E38" s="143">
        <f>G38+F38</f>
        <v>36</v>
      </c>
      <c r="F38" s="15"/>
      <c r="G38" s="4">
        <f>SUM(H38:M38)</f>
        <v>36</v>
      </c>
      <c r="H38" s="148">
        <f>SUM(N38:U38)-I38</f>
        <v>36</v>
      </c>
      <c r="I38" s="14"/>
      <c r="J38" s="14"/>
      <c r="K38" s="14"/>
      <c r="L38" s="14"/>
      <c r="M38" s="14"/>
      <c r="N38" s="111"/>
      <c r="O38" s="111"/>
      <c r="P38" s="111"/>
      <c r="Q38" s="110"/>
      <c r="R38" s="111"/>
      <c r="S38" s="142"/>
      <c r="T38" s="111"/>
      <c r="U38" s="175">
        <v>36</v>
      </c>
    </row>
    <row r="39" spans="1:21" ht="12.75">
      <c r="A39" s="116" t="s">
        <v>162</v>
      </c>
      <c r="B39" s="8" t="s">
        <v>148</v>
      </c>
      <c r="C39" s="176" t="s">
        <v>221</v>
      </c>
      <c r="D39" s="13"/>
      <c r="E39" s="143">
        <f>G39+F39</f>
        <v>116</v>
      </c>
      <c r="F39" s="15"/>
      <c r="G39" s="4">
        <f>SUM(H39:M39)</f>
        <v>116</v>
      </c>
      <c r="H39" s="148">
        <f>SUM(N39:U39)-I39</f>
        <v>62</v>
      </c>
      <c r="I39" s="14">
        <v>54</v>
      </c>
      <c r="J39" s="14"/>
      <c r="K39" s="14"/>
      <c r="L39" s="14"/>
      <c r="M39" s="14"/>
      <c r="N39" s="111"/>
      <c r="O39" s="111"/>
      <c r="P39" s="111">
        <v>68</v>
      </c>
      <c r="Q39" s="167">
        <v>48</v>
      </c>
      <c r="R39" s="111"/>
      <c r="S39" s="142"/>
      <c r="T39" s="111"/>
      <c r="U39" s="142"/>
    </row>
    <row r="40" spans="1:21" ht="13.5" thickBot="1">
      <c r="A40" s="165" t="s">
        <v>105</v>
      </c>
      <c r="B40" s="166" t="s">
        <v>103</v>
      </c>
      <c r="C40" s="157"/>
      <c r="D40" s="158"/>
      <c r="E40" s="159"/>
      <c r="F40" s="160"/>
      <c r="G40" s="161"/>
      <c r="H40" s="162"/>
      <c r="I40" s="163"/>
      <c r="J40" s="163"/>
      <c r="K40" s="163"/>
      <c r="L40" s="163"/>
      <c r="M40" s="163"/>
      <c r="N40" s="162"/>
      <c r="O40" s="162"/>
      <c r="P40" s="162"/>
      <c r="Q40" s="161"/>
      <c r="R40" s="162"/>
      <c r="S40" s="164"/>
      <c r="T40" s="162"/>
      <c r="U40" s="164"/>
    </row>
    <row r="41" spans="1:21" ht="13.5" thickBot="1">
      <c r="A41" s="122" t="s">
        <v>8</v>
      </c>
      <c r="B41" s="156" t="s">
        <v>164</v>
      </c>
      <c r="C41" s="124" t="s">
        <v>229</v>
      </c>
      <c r="D41" s="124" t="s">
        <v>228</v>
      </c>
      <c r="E41" s="229">
        <f>SUM(E42:E54)</f>
        <v>686</v>
      </c>
      <c r="F41" s="229">
        <f aca="true" t="shared" si="10" ref="F41:U41">SUM(F42:F54)</f>
        <v>0</v>
      </c>
      <c r="G41" s="229">
        <f t="shared" si="10"/>
        <v>686</v>
      </c>
      <c r="H41" s="229">
        <f t="shared" si="10"/>
        <v>520</v>
      </c>
      <c r="I41" s="229">
        <f t="shared" si="10"/>
        <v>166</v>
      </c>
      <c r="J41" s="229">
        <f t="shared" si="10"/>
        <v>0</v>
      </c>
      <c r="K41" s="229">
        <f t="shared" si="10"/>
        <v>0</v>
      </c>
      <c r="L41" s="229">
        <f t="shared" si="10"/>
        <v>0</v>
      </c>
      <c r="M41" s="229">
        <f t="shared" si="10"/>
        <v>0</v>
      </c>
      <c r="N41" s="229">
        <f t="shared" si="10"/>
        <v>0</v>
      </c>
      <c r="O41" s="229">
        <f t="shared" si="10"/>
        <v>0</v>
      </c>
      <c r="P41" s="229">
        <f t="shared" si="10"/>
        <v>178</v>
      </c>
      <c r="Q41" s="229">
        <f t="shared" si="10"/>
        <v>150</v>
      </c>
      <c r="R41" s="229">
        <f t="shared" si="10"/>
        <v>32</v>
      </c>
      <c r="S41" s="229">
        <f t="shared" si="10"/>
        <v>170</v>
      </c>
      <c r="T41" s="229">
        <f t="shared" si="10"/>
        <v>52</v>
      </c>
      <c r="U41" s="229">
        <f t="shared" si="10"/>
        <v>104</v>
      </c>
    </row>
    <row r="42" spans="1:21" ht="24">
      <c r="A42" s="9" t="s">
        <v>36</v>
      </c>
      <c r="B42" s="8" t="s">
        <v>169</v>
      </c>
      <c r="C42" s="106" t="s">
        <v>224</v>
      </c>
      <c r="D42" s="13"/>
      <c r="E42" s="143">
        <f>G42+F42</f>
        <v>52</v>
      </c>
      <c r="F42" s="15"/>
      <c r="G42" s="4">
        <f>SUM(H42:M42)</f>
        <v>52</v>
      </c>
      <c r="H42" s="15">
        <f>SUM(N42:U42)-I42-F42</f>
        <v>46</v>
      </c>
      <c r="I42" s="14">
        <v>6</v>
      </c>
      <c r="J42" s="14"/>
      <c r="K42" s="14"/>
      <c r="L42" s="14"/>
      <c r="M42" s="118"/>
      <c r="N42" s="111"/>
      <c r="O42" s="111"/>
      <c r="P42" s="167">
        <v>52</v>
      </c>
      <c r="Q42" s="111"/>
      <c r="R42" s="111"/>
      <c r="S42" s="111"/>
      <c r="T42" s="111"/>
      <c r="U42" s="9"/>
    </row>
    <row r="43" spans="1:21" ht="15" customHeight="1">
      <c r="A43" s="9" t="s">
        <v>37</v>
      </c>
      <c r="B43" s="8" t="s">
        <v>170</v>
      </c>
      <c r="C43" s="176" t="s">
        <v>221</v>
      </c>
      <c r="D43" s="13"/>
      <c r="E43" s="143">
        <f aca="true" t="shared" si="11" ref="E43:E52">G43+F43</f>
        <v>68</v>
      </c>
      <c r="F43" s="15"/>
      <c r="G43" s="4">
        <f>SUM(H43:M43)</f>
        <v>68</v>
      </c>
      <c r="H43" s="15">
        <f>SUM(N43:U43)-I43-F43</f>
        <v>36</v>
      </c>
      <c r="I43" s="14">
        <v>32</v>
      </c>
      <c r="J43" s="14"/>
      <c r="K43" s="14"/>
      <c r="L43" s="14"/>
      <c r="M43" s="118"/>
      <c r="N43" s="111"/>
      <c r="O43" s="111"/>
      <c r="P43" s="111">
        <v>34</v>
      </c>
      <c r="Q43" s="167">
        <v>34</v>
      </c>
      <c r="R43" s="111"/>
      <c r="S43" s="111"/>
      <c r="T43" s="111"/>
      <c r="U43" s="9"/>
    </row>
    <row r="44" spans="1:21" s="1" customFormat="1" ht="24">
      <c r="A44" s="9" t="s">
        <v>38</v>
      </c>
      <c r="B44" s="11" t="s">
        <v>302</v>
      </c>
      <c r="C44" s="176" t="s">
        <v>221</v>
      </c>
      <c r="D44" s="13"/>
      <c r="E44" s="143">
        <f t="shared" si="11"/>
        <v>80</v>
      </c>
      <c r="F44" s="15"/>
      <c r="G44" s="4">
        <f>SUM(H44:M44)</f>
        <v>80</v>
      </c>
      <c r="H44" s="148">
        <f>SUM(N44:U44)-I44</f>
        <v>52</v>
      </c>
      <c r="I44" s="14">
        <v>28</v>
      </c>
      <c r="J44" s="14"/>
      <c r="K44" s="14"/>
      <c r="L44" s="14"/>
      <c r="M44" s="118"/>
      <c r="N44" s="111"/>
      <c r="O44" s="111"/>
      <c r="P44" s="111"/>
      <c r="Q44" s="167">
        <v>80</v>
      </c>
      <c r="R44" s="111"/>
      <c r="S44" s="111"/>
      <c r="T44" s="111"/>
      <c r="U44" s="9"/>
    </row>
    <row r="45" spans="1:21" s="1" customFormat="1" ht="12.75">
      <c r="A45" s="9" t="s">
        <v>39</v>
      </c>
      <c r="B45" s="11" t="s">
        <v>171</v>
      </c>
      <c r="C45" s="181" t="s">
        <v>222</v>
      </c>
      <c r="D45" s="13"/>
      <c r="E45" s="143">
        <f t="shared" si="11"/>
        <v>56</v>
      </c>
      <c r="F45" s="15"/>
      <c r="G45" s="4">
        <f aca="true" t="shared" si="12" ref="G43:G52">SUM(H45:M45)</f>
        <v>56</v>
      </c>
      <c r="H45" s="148">
        <f>SUM(N45:U45)-F45</f>
        <v>56</v>
      </c>
      <c r="I45" s="14"/>
      <c r="J45" s="14"/>
      <c r="K45" s="14"/>
      <c r="L45" s="14"/>
      <c r="M45" s="118"/>
      <c r="N45" s="111"/>
      <c r="O45" s="111"/>
      <c r="P45" s="111"/>
      <c r="Q45" s="111"/>
      <c r="R45" s="110"/>
      <c r="S45" s="111"/>
      <c r="T45" s="110"/>
      <c r="U45" s="167">
        <v>56</v>
      </c>
    </row>
    <row r="46" spans="1:21" s="1" customFormat="1" ht="12.75">
      <c r="A46" s="9" t="s">
        <v>40</v>
      </c>
      <c r="B46" s="7" t="s">
        <v>172</v>
      </c>
      <c r="C46" s="106"/>
      <c r="D46" s="13" t="s">
        <v>225</v>
      </c>
      <c r="E46" s="143">
        <f>G46+F46</f>
        <v>118</v>
      </c>
      <c r="F46" s="15"/>
      <c r="G46" s="4">
        <f>SUM(H46:M46)</f>
        <v>118</v>
      </c>
      <c r="H46" s="15">
        <f>SUM(N46:U46)-I46-F46</f>
        <v>76</v>
      </c>
      <c r="I46" s="14">
        <v>42</v>
      </c>
      <c r="J46" s="14"/>
      <c r="K46" s="14"/>
      <c r="L46" s="14"/>
      <c r="M46" s="118"/>
      <c r="N46" s="111"/>
      <c r="O46" s="111"/>
      <c r="P46" s="111"/>
      <c r="Q46" s="111"/>
      <c r="R46" s="110"/>
      <c r="S46" s="111">
        <v>66</v>
      </c>
      <c r="T46" s="110">
        <v>52</v>
      </c>
      <c r="U46" s="9"/>
    </row>
    <row r="47" spans="1:21" s="1" customFormat="1" ht="15" customHeight="1">
      <c r="A47" s="9" t="s">
        <v>41</v>
      </c>
      <c r="B47" s="8" t="s">
        <v>173</v>
      </c>
      <c r="C47" s="181" t="s">
        <v>222</v>
      </c>
      <c r="D47" s="13"/>
      <c r="E47" s="143">
        <f>G47+F47</f>
        <v>48</v>
      </c>
      <c r="F47" s="15"/>
      <c r="G47" s="4">
        <f>SUM(H47:M47)</f>
        <v>48</v>
      </c>
      <c r="H47" s="15">
        <f aca="true" t="shared" si="13" ref="H47:H53">SUM(N47:U47)-I47-F47</f>
        <v>48</v>
      </c>
      <c r="I47" s="14"/>
      <c r="J47" s="14"/>
      <c r="K47" s="14"/>
      <c r="L47" s="14"/>
      <c r="M47" s="118"/>
      <c r="N47" s="111"/>
      <c r="O47" s="111"/>
      <c r="P47" s="111"/>
      <c r="Q47" s="111"/>
      <c r="R47" s="110"/>
      <c r="S47" s="111"/>
      <c r="T47" s="110"/>
      <c r="U47" s="167">
        <v>48</v>
      </c>
    </row>
    <row r="48" spans="1:21" s="1" customFormat="1" ht="24.75" customHeight="1">
      <c r="A48" s="9" t="s">
        <v>42</v>
      </c>
      <c r="B48" s="8" t="s">
        <v>174</v>
      </c>
      <c r="C48" s="176" t="s">
        <v>224</v>
      </c>
      <c r="D48" s="13"/>
      <c r="E48" s="143">
        <f>G48+F48</f>
        <v>60</v>
      </c>
      <c r="F48" s="15"/>
      <c r="G48" s="4">
        <f>SUM(H48:M48)</f>
        <v>60</v>
      </c>
      <c r="H48" s="15">
        <f t="shared" si="13"/>
        <v>60</v>
      </c>
      <c r="I48" s="14"/>
      <c r="J48" s="14"/>
      <c r="K48" s="14"/>
      <c r="L48" s="14"/>
      <c r="M48" s="118"/>
      <c r="N48" s="111"/>
      <c r="O48" s="111"/>
      <c r="P48" s="167">
        <v>60</v>
      </c>
      <c r="Q48" s="111"/>
      <c r="R48" s="110"/>
      <c r="S48" s="111"/>
      <c r="T48" s="110"/>
      <c r="U48" s="9"/>
    </row>
    <row r="49" spans="1:21" s="1" customFormat="1" ht="12.75">
      <c r="A49" s="9" t="s">
        <v>106</v>
      </c>
      <c r="B49" s="7" t="s">
        <v>9</v>
      </c>
      <c r="C49" s="176" t="s">
        <v>227</v>
      </c>
      <c r="D49" s="13"/>
      <c r="E49" s="143">
        <f t="shared" si="11"/>
        <v>68</v>
      </c>
      <c r="F49" s="15"/>
      <c r="G49" s="4">
        <f t="shared" si="12"/>
        <v>68</v>
      </c>
      <c r="H49" s="15">
        <f t="shared" si="13"/>
        <v>20</v>
      </c>
      <c r="I49" s="14">
        <v>48</v>
      </c>
      <c r="J49" s="14"/>
      <c r="K49" s="14"/>
      <c r="L49" s="14"/>
      <c r="M49" s="118"/>
      <c r="N49" s="111"/>
      <c r="O49" s="111"/>
      <c r="P49" s="111"/>
      <c r="Q49" s="111"/>
      <c r="R49" s="111"/>
      <c r="S49" s="167">
        <v>68</v>
      </c>
      <c r="T49" s="111"/>
      <c r="U49" s="9"/>
    </row>
    <row r="50" spans="1:21" s="1" customFormat="1" ht="12.75">
      <c r="A50" s="9" t="s">
        <v>165</v>
      </c>
      <c r="B50" s="7" t="s">
        <v>175</v>
      </c>
      <c r="C50" s="176" t="s">
        <v>224</v>
      </c>
      <c r="D50" s="13"/>
      <c r="E50" s="143">
        <f t="shared" si="11"/>
        <v>32</v>
      </c>
      <c r="F50" s="15"/>
      <c r="G50" s="4">
        <f t="shared" si="12"/>
        <v>32</v>
      </c>
      <c r="H50" s="15">
        <f t="shared" si="13"/>
        <v>32</v>
      </c>
      <c r="I50" s="14"/>
      <c r="J50" s="14"/>
      <c r="K50" s="14"/>
      <c r="L50" s="14"/>
      <c r="M50" s="118"/>
      <c r="N50" s="111"/>
      <c r="O50" s="111"/>
      <c r="P50" s="167">
        <v>32</v>
      </c>
      <c r="Q50" s="111"/>
      <c r="R50" s="111"/>
      <c r="S50" s="111"/>
      <c r="T50" s="111"/>
      <c r="U50" s="9"/>
    </row>
    <row r="51" spans="1:21" s="1" customFormat="1" ht="12.75">
      <c r="A51" s="9" t="s">
        <v>166</v>
      </c>
      <c r="B51" s="102" t="s">
        <v>91</v>
      </c>
      <c r="C51" s="176" t="s">
        <v>227</v>
      </c>
      <c r="D51" s="13"/>
      <c r="E51" s="143">
        <f t="shared" si="11"/>
        <v>36</v>
      </c>
      <c r="F51" s="15"/>
      <c r="G51" s="4">
        <f t="shared" si="12"/>
        <v>36</v>
      </c>
      <c r="H51" s="15">
        <f t="shared" si="13"/>
        <v>36</v>
      </c>
      <c r="I51" s="14"/>
      <c r="J51" s="14"/>
      <c r="K51" s="14"/>
      <c r="L51" s="14"/>
      <c r="M51" s="118"/>
      <c r="N51" s="111"/>
      <c r="O51" s="111"/>
      <c r="P51" s="111"/>
      <c r="Q51" s="111"/>
      <c r="R51" s="111"/>
      <c r="S51" s="167">
        <v>36</v>
      </c>
      <c r="T51" s="111"/>
      <c r="U51" s="9"/>
    </row>
    <row r="52" spans="1:21" s="1" customFormat="1" ht="12.75">
      <c r="A52" s="9" t="s">
        <v>167</v>
      </c>
      <c r="B52" s="11" t="s">
        <v>176</v>
      </c>
      <c r="C52" s="176" t="s">
        <v>274</v>
      </c>
      <c r="D52" s="13"/>
      <c r="E52" s="143">
        <f t="shared" si="11"/>
        <v>36</v>
      </c>
      <c r="F52" s="15"/>
      <c r="G52" s="4">
        <f t="shared" si="12"/>
        <v>36</v>
      </c>
      <c r="H52" s="15">
        <f t="shared" si="13"/>
        <v>26</v>
      </c>
      <c r="I52" s="14">
        <v>10</v>
      </c>
      <c r="J52" s="14"/>
      <c r="K52" s="14"/>
      <c r="L52" s="14"/>
      <c r="M52" s="118"/>
      <c r="N52" s="111"/>
      <c r="O52" s="111"/>
      <c r="P52" s="111"/>
      <c r="Q52" s="167">
        <v>36</v>
      </c>
      <c r="R52" s="111"/>
      <c r="S52" s="111"/>
      <c r="T52" s="111"/>
      <c r="U52" s="9"/>
    </row>
    <row r="53" spans="1:21" s="1" customFormat="1" ht="12.75">
      <c r="A53" s="9" t="s">
        <v>168</v>
      </c>
      <c r="B53" s="11" t="s">
        <v>301</v>
      </c>
      <c r="C53" s="176" t="s">
        <v>273</v>
      </c>
      <c r="D53" s="13"/>
      <c r="E53" s="143">
        <f>G53+F53</f>
        <v>32</v>
      </c>
      <c r="F53" s="15"/>
      <c r="G53" s="4">
        <f>SUM(H53:M53)</f>
        <v>32</v>
      </c>
      <c r="H53" s="15">
        <f t="shared" si="13"/>
        <v>32</v>
      </c>
      <c r="I53" s="14"/>
      <c r="J53" s="14"/>
      <c r="K53" s="14"/>
      <c r="L53" s="14"/>
      <c r="M53" s="118"/>
      <c r="N53" s="111"/>
      <c r="O53" s="111"/>
      <c r="P53" s="111"/>
      <c r="Q53" s="111"/>
      <c r="R53" s="167">
        <v>32</v>
      </c>
      <c r="S53" s="111"/>
      <c r="T53" s="111"/>
      <c r="U53" s="9"/>
    </row>
    <row r="54" spans="1:21" s="1" customFormat="1" ht="12.75">
      <c r="A54" s="4" t="s">
        <v>104</v>
      </c>
      <c r="B54" s="103"/>
      <c r="C54" s="106"/>
      <c r="D54" s="13"/>
      <c r="E54" s="9">
        <f>SUM(F54+G54)</f>
        <v>0</v>
      </c>
      <c r="F54" s="9"/>
      <c r="G54" s="4">
        <f>SUM(H54:M54)</f>
        <v>0</v>
      </c>
      <c r="H54" s="9">
        <f>SUM(N54:S54)-I54</f>
        <v>0</v>
      </c>
      <c r="I54" s="14"/>
      <c r="J54" s="14"/>
      <c r="K54" s="14"/>
      <c r="L54" s="14"/>
      <c r="M54" s="14"/>
      <c r="N54" s="9"/>
      <c r="O54" s="9"/>
      <c r="P54" s="9"/>
      <c r="Q54" s="9"/>
      <c r="R54" s="9"/>
      <c r="S54" s="9"/>
      <c r="T54" s="9"/>
      <c r="U54" s="9"/>
    </row>
    <row r="55" spans="1:21" s="1" customFormat="1" ht="12.75">
      <c r="A55" s="127" t="s">
        <v>10</v>
      </c>
      <c r="B55" s="133" t="s">
        <v>11</v>
      </c>
      <c r="C55" s="125" t="s">
        <v>243</v>
      </c>
      <c r="D55" s="125" t="s">
        <v>244</v>
      </c>
      <c r="E55" s="127">
        <f>E56</f>
        <v>2550</v>
      </c>
      <c r="F55" s="127">
        <f aca="true" t="shared" si="14" ref="F55:U55">F56</f>
        <v>0</v>
      </c>
      <c r="G55" s="127">
        <f t="shared" si="14"/>
        <v>2550</v>
      </c>
      <c r="H55" s="127">
        <f t="shared" si="14"/>
        <v>984</v>
      </c>
      <c r="I55" s="127">
        <f t="shared" si="14"/>
        <v>418</v>
      </c>
      <c r="J55" s="127">
        <f t="shared" si="14"/>
        <v>68</v>
      </c>
      <c r="K55" s="127">
        <f t="shared" si="14"/>
        <v>1080</v>
      </c>
      <c r="L55" s="127">
        <f t="shared" si="14"/>
        <v>0</v>
      </c>
      <c r="M55" s="127">
        <f t="shared" si="14"/>
        <v>0</v>
      </c>
      <c r="N55" s="127">
        <f t="shared" si="14"/>
        <v>0</v>
      </c>
      <c r="O55" s="127">
        <f t="shared" si="14"/>
        <v>0</v>
      </c>
      <c r="P55" s="127">
        <f t="shared" si="14"/>
        <v>230</v>
      </c>
      <c r="Q55" s="127">
        <f t="shared" si="14"/>
        <v>532</v>
      </c>
      <c r="R55" s="127">
        <f t="shared" si="14"/>
        <v>508</v>
      </c>
      <c r="S55" s="127">
        <f t="shared" si="14"/>
        <v>608</v>
      </c>
      <c r="T55" s="127">
        <f t="shared" si="14"/>
        <v>428</v>
      </c>
      <c r="U55" s="127">
        <f t="shared" si="14"/>
        <v>244</v>
      </c>
    </row>
    <row r="56" spans="1:22" s="1" customFormat="1" ht="12.75">
      <c r="A56" s="127" t="s">
        <v>12</v>
      </c>
      <c r="B56" s="134" t="s">
        <v>13</v>
      </c>
      <c r="C56" s="125" t="s">
        <v>243</v>
      </c>
      <c r="D56" s="125" t="s">
        <v>244</v>
      </c>
      <c r="E56" s="127">
        <f>E57+E67+E62+E82+E87+E90+E72+E77</f>
        <v>2550</v>
      </c>
      <c r="F56" s="127">
        <f aca="true" t="shared" si="15" ref="F56:U56">F57+F67+F62+F82+F87+F90+F72+F77</f>
        <v>0</v>
      </c>
      <c r="G56" s="127">
        <f t="shared" si="15"/>
        <v>2550</v>
      </c>
      <c r="H56" s="127">
        <f t="shared" si="15"/>
        <v>984</v>
      </c>
      <c r="I56" s="127">
        <f t="shared" si="15"/>
        <v>418</v>
      </c>
      <c r="J56" s="127">
        <f t="shared" si="15"/>
        <v>68</v>
      </c>
      <c r="K56" s="127">
        <f t="shared" si="15"/>
        <v>1080</v>
      </c>
      <c r="L56" s="127">
        <f t="shared" si="15"/>
        <v>0</v>
      </c>
      <c r="M56" s="127">
        <f t="shared" si="15"/>
        <v>0</v>
      </c>
      <c r="N56" s="127">
        <f t="shared" si="15"/>
        <v>0</v>
      </c>
      <c r="O56" s="127">
        <f t="shared" si="15"/>
        <v>0</v>
      </c>
      <c r="P56" s="127">
        <f t="shared" si="15"/>
        <v>230</v>
      </c>
      <c r="Q56" s="127">
        <f t="shared" si="15"/>
        <v>532</v>
      </c>
      <c r="R56" s="127">
        <f t="shared" si="15"/>
        <v>508</v>
      </c>
      <c r="S56" s="127">
        <f t="shared" si="15"/>
        <v>608</v>
      </c>
      <c r="T56" s="127">
        <f t="shared" si="15"/>
        <v>428</v>
      </c>
      <c r="U56" s="127">
        <f t="shared" si="15"/>
        <v>244</v>
      </c>
      <c r="V56" s="127">
        <f>V57+V67+V62+V82+V87+V90</f>
        <v>0</v>
      </c>
    </row>
    <row r="57" spans="1:21" s="1" customFormat="1" ht="51.75" customHeight="1">
      <c r="A57" s="135" t="s">
        <v>14</v>
      </c>
      <c r="B57" s="133" t="s">
        <v>276</v>
      </c>
      <c r="C57" s="125" t="s">
        <v>230</v>
      </c>
      <c r="D57" s="125" t="s">
        <v>228</v>
      </c>
      <c r="E57" s="127">
        <f>E58+E59+E60</f>
        <v>286</v>
      </c>
      <c r="F57" s="127">
        <f aca="true" t="shared" si="16" ref="F57:S57">F58+F59+F60</f>
        <v>0</v>
      </c>
      <c r="G57" s="127">
        <f t="shared" si="16"/>
        <v>286</v>
      </c>
      <c r="H57" s="127">
        <f t="shared" si="16"/>
        <v>148</v>
      </c>
      <c r="I57" s="127">
        <f t="shared" si="16"/>
        <v>66</v>
      </c>
      <c r="J57" s="127">
        <f t="shared" si="16"/>
        <v>0</v>
      </c>
      <c r="K57" s="127">
        <f t="shared" si="16"/>
        <v>72</v>
      </c>
      <c r="L57" s="127"/>
      <c r="M57" s="127">
        <f t="shared" si="16"/>
        <v>0</v>
      </c>
      <c r="N57" s="127">
        <f t="shared" si="16"/>
        <v>0</v>
      </c>
      <c r="O57" s="127">
        <f t="shared" si="16"/>
        <v>0</v>
      </c>
      <c r="P57" s="127">
        <f t="shared" si="16"/>
        <v>118</v>
      </c>
      <c r="Q57" s="127">
        <f t="shared" si="16"/>
        <v>168</v>
      </c>
      <c r="R57" s="127">
        <f t="shared" si="16"/>
        <v>0</v>
      </c>
      <c r="S57" s="127">
        <f t="shared" si="16"/>
        <v>0</v>
      </c>
      <c r="T57" s="127">
        <f>T58+T59+T60</f>
        <v>0</v>
      </c>
      <c r="U57" s="127">
        <f>U58+U59+U60</f>
        <v>0</v>
      </c>
    </row>
    <row r="58" spans="1:21" s="1" customFormat="1" ht="24">
      <c r="A58" s="3" t="s">
        <v>15</v>
      </c>
      <c r="B58" s="101" t="s">
        <v>177</v>
      </c>
      <c r="C58" s="181" t="s">
        <v>223</v>
      </c>
      <c r="D58" s="107" t="s">
        <v>238</v>
      </c>
      <c r="E58" s="143">
        <f>G58+F58</f>
        <v>214</v>
      </c>
      <c r="F58" s="15"/>
      <c r="G58" s="4">
        <f>SUM(H58:M58)</f>
        <v>214</v>
      </c>
      <c r="H58" s="15">
        <f>SUM(N58:U58)-I58-F58</f>
        <v>148</v>
      </c>
      <c r="I58" s="14">
        <v>66</v>
      </c>
      <c r="J58" s="14"/>
      <c r="K58" s="14"/>
      <c r="L58" s="14"/>
      <c r="M58" s="118"/>
      <c r="N58" s="111"/>
      <c r="O58" s="111"/>
      <c r="P58" s="111">
        <v>118</v>
      </c>
      <c r="Q58" s="111">
        <v>96</v>
      </c>
      <c r="R58" s="9"/>
      <c r="S58" s="9"/>
      <c r="T58" s="9"/>
      <c r="U58" s="9"/>
    </row>
    <row r="59" spans="1:21" s="1" customFormat="1" ht="13.5" customHeight="1">
      <c r="A59" s="9" t="s">
        <v>16</v>
      </c>
      <c r="B59" s="10" t="s">
        <v>17</v>
      </c>
      <c r="C59" s="176" t="s">
        <v>221</v>
      </c>
      <c r="D59" s="13"/>
      <c r="E59" s="9">
        <f>SUM(F59+G59)</f>
        <v>36</v>
      </c>
      <c r="F59" s="9"/>
      <c r="G59" s="4">
        <f>SUM(H59:M59)</f>
        <v>36</v>
      </c>
      <c r="H59" s="9"/>
      <c r="I59" s="14"/>
      <c r="J59" s="14"/>
      <c r="K59" s="9">
        <f>SUM(Q59:X59)-L59</f>
        <v>36</v>
      </c>
      <c r="L59" s="14"/>
      <c r="M59" s="118"/>
      <c r="N59" s="111"/>
      <c r="O59" s="111"/>
      <c r="P59" s="111"/>
      <c r="Q59" s="167">
        <v>36</v>
      </c>
      <c r="R59" s="9"/>
      <c r="S59" s="9"/>
      <c r="T59" s="9"/>
      <c r="U59" s="9"/>
    </row>
    <row r="60" spans="1:21" s="1" customFormat="1" ht="24">
      <c r="A60" s="9" t="s">
        <v>18</v>
      </c>
      <c r="B60" s="11" t="s">
        <v>178</v>
      </c>
      <c r="C60" s="176" t="s">
        <v>221</v>
      </c>
      <c r="D60" s="107"/>
      <c r="E60" s="9">
        <f>SUM(F60+G60)</f>
        <v>36</v>
      </c>
      <c r="F60" s="9"/>
      <c r="G60" s="4">
        <f>SUM(H60:M60)</f>
        <v>36</v>
      </c>
      <c r="H60" s="9"/>
      <c r="I60" s="14"/>
      <c r="J60" s="14"/>
      <c r="K60" s="9">
        <f>SUM(Q60:X60)-L60</f>
        <v>36</v>
      </c>
      <c r="L60" s="14"/>
      <c r="M60" s="118"/>
      <c r="N60" s="111"/>
      <c r="O60" s="111"/>
      <c r="P60" s="111"/>
      <c r="Q60" s="167">
        <v>36</v>
      </c>
      <c r="R60" s="9"/>
      <c r="S60" s="9"/>
      <c r="T60" s="9"/>
      <c r="U60" s="9"/>
    </row>
    <row r="61" spans="1:21" s="1" customFormat="1" ht="12.75">
      <c r="A61" s="9"/>
      <c r="B61" s="11" t="s">
        <v>179</v>
      </c>
      <c r="C61" s="106"/>
      <c r="D61" s="107"/>
      <c r="E61" s="9"/>
      <c r="F61" s="9"/>
      <c r="G61" s="4"/>
      <c r="H61" s="9"/>
      <c r="I61" s="14"/>
      <c r="J61" s="14"/>
      <c r="K61" s="14"/>
      <c r="L61" s="14"/>
      <c r="M61" s="118"/>
      <c r="N61" s="111"/>
      <c r="O61" s="111"/>
      <c r="P61" s="111"/>
      <c r="Q61" s="111"/>
      <c r="R61" s="9"/>
      <c r="S61" s="9"/>
      <c r="T61" s="9"/>
      <c r="U61" s="9"/>
    </row>
    <row r="62" spans="1:21" s="1" customFormat="1" ht="72">
      <c r="A62" s="137" t="s">
        <v>19</v>
      </c>
      <c r="B62" s="133" t="s">
        <v>182</v>
      </c>
      <c r="C62" s="125" t="s">
        <v>230</v>
      </c>
      <c r="D62" s="125" t="s">
        <v>231</v>
      </c>
      <c r="E62" s="128">
        <f aca="true" t="shared" si="17" ref="E62:K62">E63+E64+E65</f>
        <v>494</v>
      </c>
      <c r="F62" s="128">
        <f t="shared" si="17"/>
        <v>0</v>
      </c>
      <c r="G62" s="128">
        <f t="shared" si="17"/>
        <v>494</v>
      </c>
      <c r="H62" s="128">
        <f t="shared" si="17"/>
        <v>190</v>
      </c>
      <c r="I62" s="128">
        <f t="shared" si="17"/>
        <v>108</v>
      </c>
      <c r="J62" s="128">
        <f t="shared" si="17"/>
        <v>16</v>
      </c>
      <c r="K62" s="128">
        <f t="shared" si="17"/>
        <v>180</v>
      </c>
      <c r="L62" s="128"/>
      <c r="M62" s="128">
        <f aca="true" t="shared" si="18" ref="M62:S62">M63+M64+M65</f>
        <v>0</v>
      </c>
      <c r="N62" s="128">
        <f t="shared" si="18"/>
        <v>0</v>
      </c>
      <c r="O62" s="128">
        <f t="shared" si="18"/>
        <v>0</v>
      </c>
      <c r="P62" s="128">
        <f t="shared" si="18"/>
        <v>0</v>
      </c>
      <c r="Q62" s="128">
        <f t="shared" si="18"/>
        <v>70</v>
      </c>
      <c r="R62" s="128">
        <f t="shared" si="18"/>
        <v>112</v>
      </c>
      <c r="S62" s="128">
        <f t="shared" si="18"/>
        <v>312</v>
      </c>
      <c r="T62" s="128">
        <f>T63+T64+T65</f>
        <v>0</v>
      </c>
      <c r="U62" s="128">
        <f>U63+U64+U65</f>
        <v>0</v>
      </c>
    </row>
    <row r="63" spans="1:21" s="1" customFormat="1" ht="36">
      <c r="A63" s="8" t="s">
        <v>293</v>
      </c>
      <c r="B63" s="101" t="s">
        <v>183</v>
      </c>
      <c r="C63" s="106"/>
      <c r="D63" s="107" t="s">
        <v>235</v>
      </c>
      <c r="E63" s="9">
        <f>SUM(F63+G63)</f>
        <v>314</v>
      </c>
      <c r="F63" s="9"/>
      <c r="G63" s="4">
        <f>SUM(H63:M63)</f>
        <v>314</v>
      </c>
      <c r="H63" s="15">
        <f>SUM(N63:U63)-I63-F63-J63</f>
        <v>190</v>
      </c>
      <c r="I63" s="118">
        <v>108</v>
      </c>
      <c r="J63" s="118">
        <v>16</v>
      </c>
      <c r="K63" s="118"/>
      <c r="L63" s="118"/>
      <c r="M63" s="118"/>
      <c r="N63" s="111"/>
      <c r="O63" s="111"/>
      <c r="P63" s="111"/>
      <c r="Q63" s="111">
        <v>70</v>
      </c>
      <c r="R63" s="110">
        <v>112</v>
      </c>
      <c r="S63" s="111">
        <v>132</v>
      </c>
      <c r="T63" s="111"/>
      <c r="U63" s="111"/>
    </row>
    <row r="64" spans="1:21" s="1" customFormat="1" ht="12.75">
      <c r="A64" s="9" t="s">
        <v>20</v>
      </c>
      <c r="B64" s="10" t="s">
        <v>17</v>
      </c>
      <c r="C64" s="106" t="s">
        <v>232</v>
      </c>
      <c r="D64" s="13"/>
      <c r="E64" s="9">
        <f>SUM(F64+G64)</f>
        <v>72</v>
      </c>
      <c r="F64" s="9"/>
      <c r="G64" s="4">
        <f>SUM(H64:M64)</f>
        <v>72</v>
      </c>
      <c r="H64" s="9"/>
      <c r="I64" s="111"/>
      <c r="J64" s="118"/>
      <c r="K64" s="9">
        <f>SUM(Q64:X64)-L64</f>
        <v>72</v>
      </c>
      <c r="L64" s="111"/>
      <c r="M64" s="111"/>
      <c r="N64" s="111"/>
      <c r="O64" s="111"/>
      <c r="P64" s="111"/>
      <c r="Q64" s="111"/>
      <c r="R64" s="145"/>
      <c r="S64" s="167">
        <v>72</v>
      </c>
      <c r="T64" s="145"/>
      <c r="U64" s="111"/>
    </row>
    <row r="65" spans="1:21" s="1" customFormat="1" ht="24">
      <c r="A65" s="9" t="s">
        <v>21</v>
      </c>
      <c r="B65" s="11" t="s">
        <v>178</v>
      </c>
      <c r="C65" s="106" t="s">
        <v>232</v>
      </c>
      <c r="D65" s="107"/>
      <c r="E65" s="9">
        <f>SUM(F65+G65)</f>
        <v>108</v>
      </c>
      <c r="F65" s="9"/>
      <c r="G65" s="4">
        <f>SUM(H65:M65)</f>
        <v>108</v>
      </c>
      <c r="H65" s="9"/>
      <c r="I65" s="118"/>
      <c r="J65" s="118"/>
      <c r="K65" s="9">
        <f>SUM(Q65:X65)-L65</f>
        <v>108</v>
      </c>
      <c r="L65" s="118"/>
      <c r="M65" s="118"/>
      <c r="N65" s="111"/>
      <c r="O65" s="111"/>
      <c r="P65" s="111"/>
      <c r="Q65" s="111"/>
      <c r="R65" s="111"/>
      <c r="S65" s="167">
        <v>108</v>
      </c>
      <c r="T65" s="111"/>
      <c r="U65" s="111"/>
    </row>
    <row r="66" spans="1:21" s="1" customFormat="1" ht="12.75">
      <c r="A66" s="9"/>
      <c r="B66" s="11" t="s">
        <v>179</v>
      </c>
      <c r="C66" s="106"/>
      <c r="D66" s="107"/>
      <c r="E66" s="9"/>
      <c r="F66" s="9"/>
      <c r="G66" s="4"/>
      <c r="H66" s="9"/>
      <c r="I66" s="118"/>
      <c r="J66" s="118"/>
      <c r="K66" s="118"/>
      <c r="L66" s="118"/>
      <c r="M66" s="118"/>
      <c r="N66" s="111"/>
      <c r="O66" s="111"/>
      <c r="P66" s="111"/>
      <c r="Q66" s="111"/>
      <c r="R66" s="111"/>
      <c r="S66" s="111"/>
      <c r="T66" s="111"/>
      <c r="U66" s="111"/>
    </row>
    <row r="67" spans="1:21" s="1" customFormat="1" ht="72">
      <c r="A67" s="136" t="s">
        <v>30</v>
      </c>
      <c r="B67" s="133" t="s">
        <v>180</v>
      </c>
      <c r="C67" s="125" t="s">
        <v>230</v>
      </c>
      <c r="D67" s="125" t="s">
        <v>231</v>
      </c>
      <c r="E67" s="127">
        <f aca="true" t="shared" si="19" ref="E67:S67">E68+E69+E70</f>
        <v>346</v>
      </c>
      <c r="F67" s="127">
        <f t="shared" si="19"/>
        <v>0</v>
      </c>
      <c r="G67" s="127">
        <f t="shared" si="19"/>
        <v>346</v>
      </c>
      <c r="H67" s="127">
        <f t="shared" si="19"/>
        <v>50</v>
      </c>
      <c r="I67" s="127">
        <f t="shared" si="19"/>
        <v>204</v>
      </c>
      <c r="J67" s="127">
        <f t="shared" si="19"/>
        <v>20</v>
      </c>
      <c r="K67" s="127">
        <f t="shared" si="19"/>
        <v>72</v>
      </c>
      <c r="L67" s="127"/>
      <c r="M67" s="127">
        <f t="shared" si="19"/>
        <v>0</v>
      </c>
      <c r="N67" s="127">
        <f t="shared" si="19"/>
        <v>0</v>
      </c>
      <c r="O67" s="127">
        <f t="shared" si="19"/>
        <v>0</v>
      </c>
      <c r="P67" s="127">
        <f t="shared" si="19"/>
        <v>112</v>
      </c>
      <c r="Q67" s="127">
        <f t="shared" si="19"/>
        <v>114</v>
      </c>
      <c r="R67" s="127">
        <f t="shared" si="19"/>
        <v>120</v>
      </c>
      <c r="S67" s="127">
        <f t="shared" si="19"/>
        <v>0</v>
      </c>
      <c r="T67" s="127">
        <f>T68+T69+T70</f>
        <v>0</v>
      </c>
      <c r="U67" s="127">
        <f>U68+U69+U70</f>
        <v>0</v>
      </c>
    </row>
    <row r="68" spans="1:21" s="1" customFormat="1" ht="36">
      <c r="A68" s="3" t="s">
        <v>294</v>
      </c>
      <c r="B68" s="101" t="s">
        <v>181</v>
      </c>
      <c r="C68" s="106"/>
      <c r="D68" s="107" t="s">
        <v>237</v>
      </c>
      <c r="E68" s="143">
        <f>G68+F68</f>
        <v>274</v>
      </c>
      <c r="F68" s="15"/>
      <c r="G68" s="4">
        <f>SUM(H68:M68)</f>
        <v>274</v>
      </c>
      <c r="H68" s="15">
        <f>SUM(N68:U68)-I68-F68-J68</f>
        <v>50</v>
      </c>
      <c r="I68" s="14">
        <v>204</v>
      </c>
      <c r="J68" s="14">
        <v>20</v>
      </c>
      <c r="K68" s="14"/>
      <c r="L68" s="14"/>
      <c r="M68" s="14"/>
      <c r="N68" s="111"/>
      <c r="O68" s="111"/>
      <c r="P68" s="111">
        <v>112</v>
      </c>
      <c r="Q68" s="110">
        <v>114</v>
      </c>
      <c r="R68" s="111">
        <v>48</v>
      </c>
      <c r="S68" s="111"/>
      <c r="T68" s="111"/>
      <c r="U68" s="9"/>
    </row>
    <row r="69" spans="1:21" s="1" customFormat="1" ht="12.75">
      <c r="A69" s="9" t="s">
        <v>31</v>
      </c>
      <c r="B69" s="10" t="s">
        <v>17</v>
      </c>
      <c r="C69" s="176" t="s">
        <v>109</v>
      </c>
      <c r="D69" s="13"/>
      <c r="E69" s="9">
        <f>SUM(F69+G69)</f>
        <v>36</v>
      </c>
      <c r="F69" s="9"/>
      <c r="G69" s="4">
        <f>SUM(H69:M69)</f>
        <v>36</v>
      </c>
      <c r="H69" s="9"/>
      <c r="I69" s="9"/>
      <c r="J69" s="14"/>
      <c r="K69" s="9">
        <f>SUM(Q69:X69)-L69</f>
        <v>36</v>
      </c>
      <c r="L69" s="9"/>
      <c r="M69" s="9"/>
      <c r="N69" s="111"/>
      <c r="O69" s="111"/>
      <c r="P69" s="111"/>
      <c r="Q69" s="111"/>
      <c r="R69" s="174">
        <v>36</v>
      </c>
      <c r="S69" s="111"/>
      <c r="T69" s="144"/>
      <c r="U69" s="9"/>
    </row>
    <row r="70" spans="1:21" s="1" customFormat="1" ht="24">
      <c r="A70" s="9" t="s">
        <v>32</v>
      </c>
      <c r="B70" s="11" t="s">
        <v>178</v>
      </c>
      <c r="C70" s="176" t="s">
        <v>107</v>
      </c>
      <c r="D70" s="107"/>
      <c r="E70" s="9">
        <f>SUM(F70+G70)</f>
        <v>36</v>
      </c>
      <c r="F70" s="9"/>
      <c r="G70" s="4">
        <f>SUM(H70:M70)</f>
        <v>36</v>
      </c>
      <c r="H70" s="9"/>
      <c r="I70" s="9"/>
      <c r="J70" s="14"/>
      <c r="K70" s="9">
        <f>SUM(Q70:X70)-L70</f>
        <v>36</v>
      </c>
      <c r="L70" s="9"/>
      <c r="M70" s="9"/>
      <c r="N70" s="111"/>
      <c r="O70" s="111"/>
      <c r="P70" s="111"/>
      <c r="Q70" s="144"/>
      <c r="R70" s="174">
        <v>36</v>
      </c>
      <c r="S70" s="145"/>
      <c r="T70" s="111"/>
      <c r="U70" s="113"/>
    </row>
    <row r="71" spans="1:21" s="1" customFormat="1" ht="12.75">
      <c r="A71" s="9"/>
      <c r="B71" s="11" t="s">
        <v>179</v>
      </c>
      <c r="C71" s="106"/>
      <c r="D71" s="107"/>
      <c r="E71" s="9"/>
      <c r="F71" s="9"/>
      <c r="G71" s="4"/>
      <c r="H71" s="9"/>
      <c r="I71" s="9"/>
      <c r="J71" s="14"/>
      <c r="K71" s="9"/>
      <c r="L71" s="9"/>
      <c r="M71" s="9"/>
      <c r="N71" s="111"/>
      <c r="O71" s="111"/>
      <c r="P71" s="111"/>
      <c r="Q71" s="144"/>
      <c r="R71" s="111"/>
      <c r="S71" s="145"/>
      <c r="T71" s="111"/>
      <c r="U71" s="113"/>
    </row>
    <row r="72" spans="1:21" s="1" customFormat="1" ht="72">
      <c r="A72" s="137" t="s">
        <v>184</v>
      </c>
      <c r="B72" s="133" t="s">
        <v>192</v>
      </c>
      <c r="C72" s="125" t="s">
        <v>230</v>
      </c>
      <c r="D72" s="125" t="s">
        <v>228</v>
      </c>
      <c r="E72" s="128">
        <f aca="true" t="shared" si="20" ref="E72:K72">E73+E74+E75</f>
        <v>438</v>
      </c>
      <c r="F72" s="128">
        <f t="shared" si="20"/>
        <v>0</v>
      </c>
      <c r="G72" s="128">
        <f t="shared" si="20"/>
        <v>438</v>
      </c>
      <c r="H72" s="128">
        <f t="shared" si="20"/>
        <v>258</v>
      </c>
      <c r="I72" s="128">
        <f t="shared" si="20"/>
        <v>0</v>
      </c>
      <c r="J72" s="128">
        <f t="shared" si="20"/>
        <v>0</v>
      </c>
      <c r="K72" s="128">
        <f t="shared" si="20"/>
        <v>180</v>
      </c>
      <c r="L72" s="128"/>
      <c r="M72" s="128">
        <f aca="true" t="shared" si="21" ref="M72:S72">M73+M74+M75</f>
        <v>0</v>
      </c>
      <c r="N72" s="128">
        <f t="shared" si="21"/>
        <v>0</v>
      </c>
      <c r="O72" s="128">
        <f t="shared" si="21"/>
        <v>0</v>
      </c>
      <c r="P72" s="128">
        <f t="shared" si="21"/>
        <v>0</v>
      </c>
      <c r="Q72" s="128">
        <f t="shared" si="21"/>
        <v>0</v>
      </c>
      <c r="R72" s="128">
        <f t="shared" si="21"/>
        <v>0</v>
      </c>
      <c r="S72" s="128">
        <f t="shared" si="21"/>
        <v>134</v>
      </c>
      <c r="T72" s="128">
        <f>T73+T74+T75</f>
        <v>160</v>
      </c>
      <c r="U72" s="128">
        <f>U73+U74+U75</f>
        <v>144</v>
      </c>
    </row>
    <row r="73" spans="1:21" s="1" customFormat="1" ht="36">
      <c r="A73" s="8" t="s">
        <v>292</v>
      </c>
      <c r="B73" s="101" t="s">
        <v>193</v>
      </c>
      <c r="C73" s="106"/>
      <c r="D73" s="107" t="s">
        <v>239</v>
      </c>
      <c r="E73" s="9">
        <f>SUM(F73+G73)</f>
        <v>258</v>
      </c>
      <c r="F73" s="9"/>
      <c r="G73" s="4">
        <f>SUM(H73:M73)</f>
        <v>258</v>
      </c>
      <c r="H73" s="15">
        <f>SUM(N73:U73)-I73-F73-J73</f>
        <v>258</v>
      </c>
      <c r="I73" s="118"/>
      <c r="J73" s="118"/>
      <c r="K73" s="118"/>
      <c r="L73" s="118"/>
      <c r="M73" s="118"/>
      <c r="N73" s="111"/>
      <c r="O73" s="111"/>
      <c r="P73" s="111"/>
      <c r="Q73" s="111"/>
      <c r="R73" s="111"/>
      <c r="S73" s="111">
        <v>98</v>
      </c>
      <c r="T73" s="111">
        <v>124</v>
      </c>
      <c r="U73" s="111">
        <v>36</v>
      </c>
    </row>
    <row r="74" spans="1:21" s="1" customFormat="1" ht="12.75">
      <c r="A74" s="9" t="s">
        <v>185</v>
      </c>
      <c r="B74" s="10" t="s">
        <v>17</v>
      </c>
      <c r="C74" s="106" t="s">
        <v>109</v>
      </c>
      <c r="D74" s="13"/>
      <c r="E74" s="9">
        <f>SUM(F74+G74)</f>
        <v>72</v>
      </c>
      <c r="F74" s="9"/>
      <c r="G74" s="4">
        <f>SUM(H74:M74)</f>
        <v>72</v>
      </c>
      <c r="H74" s="9"/>
      <c r="I74" s="111"/>
      <c r="J74" s="118"/>
      <c r="K74" s="9">
        <f>SUM(Q74:X74)-L74</f>
        <v>72</v>
      </c>
      <c r="L74" s="111"/>
      <c r="M74" s="111"/>
      <c r="N74" s="111"/>
      <c r="O74" s="111"/>
      <c r="P74" s="111"/>
      <c r="Q74" s="111"/>
      <c r="R74" s="145"/>
      <c r="S74" s="111">
        <v>36</v>
      </c>
      <c r="T74" s="174">
        <v>36</v>
      </c>
      <c r="U74" s="111"/>
    </row>
    <row r="75" spans="1:21" s="1" customFormat="1" ht="24">
      <c r="A75" s="9" t="s">
        <v>186</v>
      </c>
      <c r="B75" s="11" t="s">
        <v>178</v>
      </c>
      <c r="C75" s="106" t="s">
        <v>108</v>
      </c>
      <c r="D75" s="107"/>
      <c r="E75" s="9">
        <f>SUM(F75+G75)</f>
        <v>108</v>
      </c>
      <c r="F75" s="9"/>
      <c r="G75" s="4">
        <f>SUM(H75:M75)</f>
        <v>108</v>
      </c>
      <c r="H75" s="9"/>
      <c r="I75" s="118"/>
      <c r="J75" s="118"/>
      <c r="K75" s="9">
        <f>SUM(Q75:X75)-L75</f>
        <v>108</v>
      </c>
      <c r="L75" s="118"/>
      <c r="M75" s="118"/>
      <c r="N75" s="111"/>
      <c r="O75" s="111"/>
      <c r="P75" s="111"/>
      <c r="Q75" s="111"/>
      <c r="R75" s="111"/>
      <c r="S75" s="111"/>
      <c r="T75" s="111"/>
      <c r="U75" s="167">
        <v>108</v>
      </c>
    </row>
    <row r="76" spans="1:21" s="1" customFormat="1" ht="12.75">
      <c r="A76" s="9"/>
      <c r="B76" s="11" t="s">
        <v>179</v>
      </c>
      <c r="C76" s="106"/>
      <c r="D76" s="107"/>
      <c r="E76" s="9"/>
      <c r="F76" s="9"/>
      <c r="G76" s="4"/>
      <c r="H76" s="9"/>
      <c r="I76" s="118"/>
      <c r="J76" s="118"/>
      <c r="K76" s="118"/>
      <c r="L76" s="118"/>
      <c r="M76" s="118"/>
      <c r="N76" s="111"/>
      <c r="O76" s="111"/>
      <c r="P76" s="111"/>
      <c r="Q76" s="111"/>
      <c r="R76" s="111"/>
      <c r="S76" s="111"/>
      <c r="T76" s="111"/>
      <c r="U76" s="111"/>
    </row>
    <row r="77" spans="1:21" s="1" customFormat="1" ht="72">
      <c r="A77" s="137" t="s">
        <v>189</v>
      </c>
      <c r="B77" s="133" t="s">
        <v>187</v>
      </c>
      <c r="C77" s="125" t="s">
        <v>230</v>
      </c>
      <c r="D77" s="125" t="s">
        <v>231</v>
      </c>
      <c r="E77" s="128">
        <f aca="true" t="shared" si="22" ref="E77:K77">E78+E79+E80</f>
        <v>428</v>
      </c>
      <c r="F77" s="128">
        <f t="shared" si="22"/>
        <v>0</v>
      </c>
      <c r="G77" s="128">
        <f t="shared" si="22"/>
        <v>428</v>
      </c>
      <c r="H77" s="128">
        <f t="shared" si="22"/>
        <v>268</v>
      </c>
      <c r="I77" s="128">
        <f t="shared" si="22"/>
        <v>0</v>
      </c>
      <c r="J77" s="128">
        <f t="shared" si="22"/>
        <v>16</v>
      </c>
      <c r="K77" s="128">
        <f t="shared" si="22"/>
        <v>144</v>
      </c>
      <c r="L77" s="128"/>
      <c r="M77" s="128">
        <f aca="true" t="shared" si="23" ref="M77:S77">M78+M79+M80</f>
        <v>0</v>
      </c>
      <c r="N77" s="128">
        <f t="shared" si="23"/>
        <v>0</v>
      </c>
      <c r="O77" s="128">
        <f t="shared" si="23"/>
        <v>0</v>
      </c>
      <c r="P77" s="128">
        <f t="shared" si="23"/>
        <v>0</v>
      </c>
      <c r="Q77" s="128">
        <f t="shared" si="23"/>
        <v>0</v>
      </c>
      <c r="R77" s="128">
        <f t="shared" si="23"/>
        <v>96</v>
      </c>
      <c r="S77" s="128">
        <f t="shared" si="23"/>
        <v>108</v>
      </c>
      <c r="T77" s="128">
        <f>T78+T79+T80</f>
        <v>124</v>
      </c>
      <c r="U77" s="128">
        <f>U78+U79+U80</f>
        <v>100</v>
      </c>
    </row>
    <row r="78" spans="1:21" s="1" customFormat="1" ht="36">
      <c r="A78" s="8" t="s">
        <v>295</v>
      </c>
      <c r="B78" s="101" t="s">
        <v>188</v>
      </c>
      <c r="C78" s="106"/>
      <c r="D78" s="107" t="s">
        <v>236</v>
      </c>
      <c r="E78" s="9">
        <f>SUM(F78+G78)</f>
        <v>284</v>
      </c>
      <c r="F78" s="9"/>
      <c r="G78" s="4">
        <f>SUM(H78:M78)</f>
        <v>284</v>
      </c>
      <c r="H78" s="15">
        <f>SUM(N78:U78)-I78-F78-J78</f>
        <v>268</v>
      </c>
      <c r="I78" s="118"/>
      <c r="J78" s="118">
        <v>16</v>
      </c>
      <c r="K78" s="118"/>
      <c r="L78" s="118"/>
      <c r="M78" s="118"/>
      <c r="N78" s="111"/>
      <c r="O78" s="111"/>
      <c r="P78" s="111"/>
      <c r="Q78" s="111"/>
      <c r="R78" s="111">
        <v>96</v>
      </c>
      <c r="S78" s="110">
        <v>72</v>
      </c>
      <c r="T78" s="111">
        <v>88</v>
      </c>
      <c r="U78" s="111">
        <v>28</v>
      </c>
    </row>
    <row r="79" spans="1:21" s="1" customFormat="1" ht="12.75">
      <c r="A79" s="9" t="s">
        <v>190</v>
      </c>
      <c r="B79" s="10" t="s">
        <v>17</v>
      </c>
      <c r="C79" s="106" t="s">
        <v>233</v>
      </c>
      <c r="D79" s="13"/>
      <c r="E79" s="9">
        <f>SUM(F79+G79)</f>
        <v>72</v>
      </c>
      <c r="F79" s="9"/>
      <c r="G79" s="4">
        <f>SUM(H79:M79)</f>
        <v>72</v>
      </c>
      <c r="H79" s="9"/>
      <c r="I79" s="111"/>
      <c r="J79" s="118"/>
      <c r="K79" s="9">
        <f>SUM(Q79:X79)-L79</f>
        <v>72</v>
      </c>
      <c r="L79" s="111"/>
      <c r="M79" s="111"/>
      <c r="N79" s="111"/>
      <c r="O79" s="111"/>
      <c r="P79" s="111"/>
      <c r="Q79" s="111"/>
      <c r="R79" s="145"/>
      <c r="S79" s="111">
        <v>36</v>
      </c>
      <c r="T79" s="174">
        <v>36</v>
      </c>
      <c r="U79" s="111"/>
    </row>
    <row r="80" spans="1:21" s="1" customFormat="1" ht="24">
      <c r="A80" s="9" t="s">
        <v>191</v>
      </c>
      <c r="B80" s="11" t="s">
        <v>178</v>
      </c>
      <c r="C80" s="106" t="s">
        <v>234</v>
      </c>
      <c r="D80" s="107"/>
      <c r="E80" s="9">
        <f>SUM(F80+G80)</f>
        <v>72</v>
      </c>
      <c r="F80" s="9"/>
      <c r="G80" s="4">
        <f>SUM(H80:M80)</f>
        <v>72</v>
      </c>
      <c r="H80" s="9"/>
      <c r="I80" s="118"/>
      <c r="J80" s="118"/>
      <c r="K80" s="9">
        <f>SUM(Q80:X80)-L80</f>
        <v>72</v>
      </c>
      <c r="L80" s="118"/>
      <c r="M80" s="118"/>
      <c r="N80" s="111"/>
      <c r="O80" s="111"/>
      <c r="P80" s="111"/>
      <c r="Q80" s="111"/>
      <c r="R80" s="111"/>
      <c r="S80" s="111"/>
      <c r="T80" s="111"/>
      <c r="U80" s="167">
        <v>72</v>
      </c>
    </row>
    <row r="81" spans="1:21" s="1" customFormat="1" ht="12.75">
      <c r="A81" s="9"/>
      <c r="B81" s="11" t="s">
        <v>179</v>
      </c>
      <c r="C81" s="106"/>
      <c r="D81" s="107"/>
      <c r="E81" s="9"/>
      <c r="F81" s="9"/>
      <c r="G81" s="4"/>
      <c r="H81" s="9"/>
      <c r="I81" s="118"/>
      <c r="J81" s="118"/>
      <c r="K81" s="118"/>
      <c r="L81" s="118"/>
      <c r="M81" s="118"/>
      <c r="N81" s="111"/>
      <c r="O81" s="111"/>
      <c r="P81" s="111"/>
      <c r="Q81" s="111"/>
      <c r="R81" s="111"/>
      <c r="S81" s="111"/>
      <c r="T81" s="111"/>
      <c r="U81" s="111"/>
    </row>
    <row r="82" spans="1:21" s="1" customFormat="1" ht="24">
      <c r="A82" s="137" t="s">
        <v>194</v>
      </c>
      <c r="B82" s="133" t="s">
        <v>197</v>
      </c>
      <c r="C82" s="125" t="s">
        <v>219</v>
      </c>
      <c r="D82" s="125" t="s">
        <v>228</v>
      </c>
      <c r="E82" s="128">
        <f aca="true" t="shared" si="24" ref="E82:K82">E83+E84+E85</f>
        <v>198</v>
      </c>
      <c r="F82" s="128">
        <f t="shared" si="24"/>
        <v>0</v>
      </c>
      <c r="G82" s="128">
        <f t="shared" si="24"/>
        <v>198</v>
      </c>
      <c r="H82" s="128">
        <f t="shared" si="24"/>
        <v>70</v>
      </c>
      <c r="I82" s="128">
        <f t="shared" si="24"/>
        <v>40</v>
      </c>
      <c r="J82" s="128">
        <f t="shared" si="24"/>
        <v>16</v>
      </c>
      <c r="K82" s="128">
        <f t="shared" si="24"/>
        <v>72</v>
      </c>
      <c r="L82" s="128"/>
      <c r="M82" s="128">
        <f aca="true" t="shared" si="25" ref="M82:S82">M83+M84+M85</f>
        <v>0</v>
      </c>
      <c r="N82" s="128">
        <f t="shared" si="25"/>
        <v>0</v>
      </c>
      <c r="O82" s="128">
        <f t="shared" si="25"/>
        <v>0</v>
      </c>
      <c r="P82" s="128">
        <f t="shared" si="25"/>
        <v>0</v>
      </c>
      <c r="Q82" s="128">
        <f t="shared" si="25"/>
        <v>0</v>
      </c>
      <c r="R82" s="128">
        <f t="shared" si="25"/>
        <v>0</v>
      </c>
      <c r="S82" s="128">
        <f t="shared" si="25"/>
        <v>54</v>
      </c>
      <c r="T82" s="128">
        <f>T83+T84+T85</f>
        <v>144</v>
      </c>
      <c r="U82" s="128">
        <f>U83+U84+U85</f>
        <v>0</v>
      </c>
    </row>
    <row r="83" spans="1:21" s="1" customFormat="1" ht="24">
      <c r="A83" s="8" t="s">
        <v>296</v>
      </c>
      <c r="B83" s="101" t="s">
        <v>198</v>
      </c>
      <c r="C83" s="106"/>
      <c r="D83" s="107" t="s">
        <v>240</v>
      </c>
      <c r="E83" s="9">
        <f>SUM(F83+G83)</f>
        <v>126</v>
      </c>
      <c r="F83" s="9"/>
      <c r="G83" s="4">
        <f>SUM(H83:M83)</f>
        <v>126</v>
      </c>
      <c r="H83" s="15">
        <f>SUM(N83:U83)-I83-F83-J83</f>
        <v>70</v>
      </c>
      <c r="I83" s="118">
        <v>40</v>
      </c>
      <c r="J83" s="118">
        <v>16</v>
      </c>
      <c r="K83" s="118"/>
      <c r="L83" s="118"/>
      <c r="M83" s="118"/>
      <c r="N83" s="111"/>
      <c r="O83" s="111"/>
      <c r="P83" s="111"/>
      <c r="Q83" s="111"/>
      <c r="R83" s="111"/>
      <c r="S83" s="111">
        <v>54</v>
      </c>
      <c r="T83" s="111">
        <v>72</v>
      </c>
      <c r="U83" s="111"/>
    </row>
    <row r="84" spans="1:21" s="1" customFormat="1" ht="12.75">
      <c r="A84" s="9" t="s">
        <v>195</v>
      </c>
      <c r="B84" s="10" t="s">
        <v>17</v>
      </c>
      <c r="C84" s="106"/>
      <c r="D84" s="13"/>
      <c r="E84" s="9">
        <f>SUM(F84+G84)</f>
        <v>0</v>
      </c>
      <c r="F84" s="9"/>
      <c r="G84" s="4">
        <f>SUM(H84:M84)</f>
        <v>0</v>
      </c>
      <c r="H84" s="9"/>
      <c r="I84" s="111"/>
      <c r="J84" s="118"/>
      <c r="K84" s="111"/>
      <c r="L84" s="111"/>
      <c r="M84" s="111"/>
      <c r="N84" s="111"/>
      <c r="O84" s="111"/>
      <c r="P84" s="111"/>
      <c r="Q84" s="111"/>
      <c r="R84" s="145"/>
      <c r="S84" s="111"/>
      <c r="T84" s="145"/>
      <c r="U84" s="111"/>
    </row>
    <row r="85" spans="1:21" s="1" customFormat="1" ht="24">
      <c r="A85" s="9" t="s">
        <v>196</v>
      </c>
      <c r="B85" s="11" t="s">
        <v>178</v>
      </c>
      <c r="C85" s="106" t="s">
        <v>220</v>
      </c>
      <c r="D85" s="107"/>
      <c r="E85" s="9">
        <f>SUM(F85+G85)</f>
        <v>72</v>
      </c>
      <c r="F85" s="9"/>
      <c r="G85" s="4">
        <f>SUM(H85:M85)</f>
        <v>72</v>
      </c>
      <c r="H85" s="9"/>
      <c r="I85" s="118"/>
      <c r="J85" s="118"/>
      <c r="K85" s="9">
        <f>SUM(Q85:X85)-L85</f>
        <v>72</v>
      </c>
      <c r="L85" s="118"/>
      <c r="M85" s="118"/>
      <c r="N85" s="111"/>
      <c r="O85" s="111"/>
      <c r="P85" s="111"/>
      <c r="Q85" s="111"/>
      <c r="R85" s="111"/>
      <c r="S85" s="111"/>
      <c r="T85" s="167">
        <v>72</v>
      </c>
      <c r="U85" s="111"/>
    </row>
    <row r="86" spans="1:21" s="1" customFormat="1" ht="12.75">
      <c r="A86" s="9"/>
      <c r="B86" s="11" t="s">
        <v>179</v>
      </c>
      <c r="C86" s="106"/>
      <c r="D86" s="107"/>
      <c r="E86" s="9"/>
      <c r="F86" s="9"/>
      <c r="G86" s="4"/>
      <c r="H86" s="9"/>
      <c r="I86" s="118"/>
      <c r="J86" s="118"/>
      <c r="K86" s="118"/>
      <c r="L86" s="118"/>
      <c r="M86" s="118"/>
      <c r="N86" s="111"/>
      <c r="O86" s="111"/>
      <c r="P86" s="111"/>
      <c r="Q86" s="111"/>
      <c r="R86" s="111"/>
      <c r="S86" s="111"/>
      <c r="T86" s="111"/>
      <c r="U86" s="111"/>
    </row>
    <row r="87" spans="1:21" s="1" customFormat="1" ht="12.75">
      <c r="A87" s="137" t="s">
        <v>199</v>
      </c>
      <c r="B87" s="168" t="s">
        <v>200</v>
      </c>
      <c r="C87" s="125" t="s">
        <v>230</v>
      </c>
      <c r="D87" s="125"/>
      <c r="E87" s="128">
        <f>E88+E89</f>
        <v>180</v>
      </c>
      <c r="F87" s="128">
        <f aca="true" t="shared" si="26" ref="F87:U87">F88+F89</f>
        <v>0</v>
      </c>
      <c r="G87" s="128">
        <f t="shared" si="26"/>
        <v>180</v>
      </c>
      <c r="H87" s="128">
        <f t="shared" si="26"/>
        <v>0</v>
      </c>
      <c r="I87" s="128">
        <f t="shared" si="26"/>
        <v>0</v>
      </c>
      <c r="J87" s="128">
        <f t="shared" si="26"/>
        <v>0</v>
      </c>
      <c r="K87" s="128">
        <f t="shared" si="26"/>
        <v>180</v>
      </c>
      <c r="L87" s="128">
        <f t="shared" si="26"/>
        <v>0</v>
      </c>
      <c r="M87" s="128">
        <f t="shared" si="26"/>
        <v>0</v>
      </c>
      <c r="N87" s="128">
        <f t="shared" si="26"/>
        <v>0</v>
      </c>
      <c r="O87" s="128">
        <f t="shared" si="26"/>
        <v>0</v>
      </c>
      <c r="P87" s="128">
        <f t="shared" si="26"/>
        <v>0</v>
      </c>
      <c r="Q87" s="128">
        <f t="shared" si="26"/>
        <v>180</v>
      </c>
      <c r="R87" s="128">
        <f t="shared" si="26"/>
        <v>0</v>
      </c>
      <c r="S87" s="128">
        <f t="shared" si="26"/>
        <v>0</v>
      </c>
      <c r="T87" s="128">
        <f t="shared" si="26"/>
        <v>0</v>
      </c>
      <c r="U87" s="128">
        <f t="shared" si="26"/>
        <v>0</v>
      </c>
    </row>
    <row r="88" spans="1:21" s="1" customFormat="1" ht="12.75">
      <c r="A88" s="9" t="s">
        <v>297</v>
      </c>
      <c r="B88" s="10" t="s">
        <v>17</v>
      </c>
      <c r="C88" s="106" t="s">
        <v>221</v>
      </c>
      <c r="D88" s="13"/>
      <c r="E88" s="9">
        <f>SUM(F88+G88)</f>
        <v>72</v>
      </c>
      <c r="F88" s="9"/>
      <c r="G88" s="4">
        <f>SUM(H88:M88)</f>
        <v>72</v>
      </c>
      <c r="H88" s="9"/>
      <c r="I88" s="111"/>
      <c r="J88" s="118"/>
      <c r="K88" s="9">
        <f>SUM(Q88:X88)-L88</f>
        <v>72</v>
      </c>
      <c r="L88" s="111"/>
      <c r="M88" s="111"/>
      <c r="N88" s="111"/>
      <c r="O88" s="111"/>
      <c r="P88" s="111"/>
      <c r="Q88" s="167">
        <v>72</v>
      </c>
      <c r="R88" s="145"/>
      <c r="S88" s="111"/>
      <c r="T88" s="145"/>
      <c r="U88" s="111"/>
    </row>
    <row r="89" spans="1:21" s="1" customFormat="1" ht="24">
      <c r="A89" s="9" t="s">
        <v>298</v>
      </c>
      <c r="B89" s="11" t="s">
        <v>178</v>
      </c>
      <c r="C89" s="106" t="s">
        <v>221</v>
      </c>
      <c r="D89" s="107"/>
      <c r="E89" s="9">
        <f>SUM(F89+G89)</f>
        <v>108</v>
      </c>
      <c r="F89" s="9"/>
      <c r="G89" s="4">
        <f>SUM(H89:M89)</f>
        <v>108</v>
      </c>
      <c r="H89" s="9"/>
      <c r="I89" s="118"/>
      <c r="J89" s="118"/>
      <c r="K89" s="9">
        <f>SUM(Q89:X89)-L89</f>
        <v>108</v>
      </c>
      <c r="L89" s="118"/>
      <c r="M89" s="118"/>
      <c r="N89" s="111"/>
      <c r="O89" s="111"/>
      <c r="P89" s="111"/>
      <c r="Q89" s="167">
        <v>108</v>
      </c>
      <c r="R89" s="111"/>
      <c r="S89" s="111"/>
      <c r="T89" s="111"/>
      <c r="U89" s="111"/>
    </row>
    <row r="90" spans="1:21" s="1" customFormat="1" ht="24">
      <c r="A90" s="137" t="s">
        <v>199</v>
      </c>
      <c r="B90" s="168" t="s">
        <v>201</v>
      </c>
      <c r="C90" s="125" t="s">
        <v>230</v>
      </c>
      <c r="D90" s="125"/>
      <c r="E90" s="128">
        <f aca="true" t="shared" si="27" ref="E90:U90">E91+E92</f>
        <v>180</v>
      </c>
      <c r="F90" s="128">
        <f t="shared" si="27"/>
        <v>0</v>
      </c>
      <c r="G90" s="128">
        <f t="shared" si="27"/>
        <v>180</v>
      </c>
      <c r="H90" s="128">
        <f t="shared" si="27"/>
        <v>0</v>
      </c>
      <c r="I90" s="128">
        <f t="shared" si="27"/>
        <v>0</v>
      </c>
      <c r="J90" s="128">
        <f t="shared" si="27"/>
        <v>0</v>
      </c>
      <c r="K90" s="128">
        <f t="shared" si="27"/>
        <v>180</v>
      </c>
      <c r="L90" s="128">
        <f t="shared" si="27"/>
        <v>0</v>
      </c>
      <c r="M90" s="128">
        <f t="shared" si="27"/>
        <v>0</v>
      </c>
      <c r="N90" s="128">
        <f t="shared" si="27"/>
        <v>0</v>
      </c>
      <c r="O90" s="128">
        <f t="shared" si="27"/>
        <v>0</v>
      </c>
      <c r="P90" s="128">
        <f t="shared" si="27"/>
        <v>0</v>
      </c>
      <c r="Q90" s="128">
        <f t="shared" si="27"/>
        <v>0</v>
      </c>
      <c r="R90" s="128">
        <f t="shared" si="27"/>
        <v>180</v>
      </c>
      <c r="S90" s="128">
        <f t="shared" si="27"/>
        <v>0</v>
      </c>
      <c r="T90" s="128">
        <f t="shared" si="27"/>
        <v>0</v>
      </c>
      <c r="U90" s="128">
        <f t="shared" si="27"/>
        <v>0</v>
      </c>
    </row>
    <row r="91" spans="1:21" s="1" customFormat="1" ht="12.75">
      <c r="A91" s="9" t="s">
        <v>299</v>
      </c>
      <c r="B91" s="10" t="s">
        <v>17</v>
      </c>
      <c r="C91" s="106" t="s">
        <v>226</v>
      </c>
      <c r="D91" s="13"/>
      <c r="E91" s="9">
        <f>SUM(F91+G91)</f>
        <v>72</v>
      </c>
      <c r="F91" s="9"/>
      <c r="G91" s="4">
        <f>SUM(H91:M91)</f>
        <v>72</v>
      </c>
      <c r="H91" s="9"/>
      <c r="I91" s="111"/>
      <c r="J91" s="118"/>
      <c r="K91" s="9">
        <f>SUM(Q91:X91)-L91</f>
        <v>72</v>
      </c>
      <c r="L91" s="111"/>
      <c r="M91" s="111"/>
      <c r="N91" s="111"/>
      <c r="O91" s="111"/>
      <c r="P91" s="111"/>
      <c r="Q91" s="111"/>
      <c r="R91" s="174">
        <v>72</v>
      </c>
      <c r="S91" s="111"/>
      <c r="T91" s="145"/>
      <c r="U91" s="111"/>
    </row>
    <row r="92" spans="1:21" s="1" customFormat="1" ht="24">
      <c r="A92" s="9" t="s">
        <v>300</v>
      </c>
      <c r="B92" s="11" t="s">
        <v>178</v>
      </c>
      <c r="C92" s="106" t="s">
        <v>226</v>
      </c>
      <c r="D92" s="107"/>
      <c r="E92" s="9">
        <f>SUM(F92+G92)</f>
        <v>108</v>
      </c>
      <c r="F92" s="9"/>
      <c r="G92" s="4">
        <f>SUM(H92:M92)</f>
        <v>108</v>
      </c>
      <c r="H92" s="9"/>
      <c r="I92" s="118"/>
      <c r="J92" s="118"/>
      <c r="K92" s="9">
        <f>SUM(Q92:X92)-L92</f>
        <v>108</v>
      </c>
      <c r="L92" s="118"/>
      <c r="M92" s="118"/>
      <c r="N92" s="111"/>
      <c r="O92" s="111"/>
      <c r="P92" s="111"/>
      <c r="Q92" s="111"/>
      <c r="R92" s="167">
        <v>108</v>
      </c>
      <c r="S92" s="111"/>
      <c r="T92" s="111"/>
      <c r="U92" s="111"/>
    </row>
    <row r="93" spans="1:21" s="1" customFormat="1" ht="12.75">
      <c r="A93" s="127"/>
      <c r="B93" s="139" t="s">
        <v>202</v>
      </c>
      <c r="C93" s="125"/>
      <c r="D93" s="125"/>
      <c r="E93" s="130">
        <f aca="true" t="shared" si="28" ref="E93:U93">SUM(E9+E30+E36+E41+E55)</f>
        <v>5328</v>
      </c>
      <c r="F93" s="130">
        <f t="shared" si="28"/>
        <v>0</v>
      </c>
      <c r="G93" s="130">
        <f t="shared" si="28"/>
        <v>5328</v>
      </c>
      <c r="H93" s="130">
        <f t="shared" si="28"/>
        <v>3190</v>
      </c>
      <c r="I93" s="130">
        <f t="shared" si="28"/>
        <v>990</v>
      </c>
      <c r="J93" s="130">
        <f t="shared" si="28"/>
        <v>68</v>
      </c>
      <c r="K93" s="130">
        <f t="shared" si="28"/>
        <v>1080</v>
      </c>
      <c r="L93" s="130">
        <f t="shared" si="28"/>
        <v>0</v>
      </c>
      <c r="M93" s="130">
        <f t="shared" si="28"/>
        <v>0</v>
      </c>
      <c r="N93" s="130">
        <f t="shared" si="28"/>
        <v>612</v>
      </c>
      <c r="O93" s="130">
        <f t="shared" si="28"/>
        <v>792</v>
      </c>
      <c r="P93" s="130">
        <f t="shared" si="28"/>
        <v>612</v>
      </c>
      <c r="Q93" s="130">
        <f t="shared" si="28"/>
        <v>846</v>
      </c>
      <c r="R93" s="130">
        <f t="shared" si="28"/>
        <v>576</v>
      </c>
      <c r="S93" s="130">
        <f t="shared" si="28"/>
        <v>846</v>
      </c>
      <c r="T93" s="130">
        <f t="shared" si="28"/>
        <v>576</v>
      </c>
      <c r="U93" s="130">
        <f t="shared" si="28"/>
        <v>468</v>
      </c>
    </row>
    <row r="94" spans="1:21" s="1" customFormat="1" ht="12.75">
      <c r="A94" s="127" t="s">
        <v>203</v>
      </c>
      <c r="B94" s="139" t="s">
        <v>204</v>
      </c>
      <c r="C94" s="125"/>
      <c r="D94" s="125"/>
      <c r="E94" s="130">
        <v>144</v>
      </c>
      <c r="F94" s="130"/>
      <c r="G94" s="130"/>
      <c r="H94" s="130"/>
      <c r="I94" s="169"/>
      <c r="J94" s="169"/>
      <c r="K94" s="169"/>
      <c r="L94" s="169"/>
      <c r="M94" s="130"/>
      <c r="N94" s="130"/>
      <c r="O94" s="130"/>
      <c r="P94" s="130"/>
      <c r="Q94" s="130"/>
      <c r="R94" s="130"/>
      <c r="S94" s="130"/>
      <c r="T94" s="130"/>
      <c r="U94" s="130" t="s">
        <v>245</v>
      </c>
    </row>
    <row r="95" spans="1:21" s="1" customFormat="1" ht="12.75">
      <c r="A95" s="127"/>
      <c r="B95" s="134" t="s">
        <v>100</v>
      </c>
      <c r="C95" s="134"/>
      <c r="D95" s="138"/>
      <c r="E95" s="130">
        <v>252</v>
      </c>
      <c r="F95" s="127"/>
      <c r="G95" s="130">
        <v>252</v>
      </c>
      <c r="H95" s="130"/>
      <c r="I95" s="131"/>
      <c r="J95" s="132"/>
      <c r="K95" s="131"/>
      <c r="L95" s="131"/>
      <c r="M95" s="127"/>
      <c r="N95" s="130">
        <v>0</v>
      </c>
      <c r="O95" s="130">
        <v>72</v>
      </c>
      <c r="P95" s="130">
        <v>0</v>
      </c>
      <c r="Q95" s="130">
        <v>36</v>
      </c>
      <c r="R95" s="130">
        <v>36</v>
      </c>
      <c r="S95" s="130">
        <v>36</v>
      </c>
      <c r="T95" s="130">
        <v>36</v>
      </c>
      <c r="U95" s="130">
        <v>36</v>
      </c>
    </row>
    <row r="96" spans="1:21" s="170" customFormat="1" ht="24">
      <c r="A96" s="171" t="s">
        <v>43</v>
      </c>
      <c r="B96" s="172" t="s">
        <v>205</v>
      </c>
      <c r="C96" s="139"/>
      <c r="D96" s="125"/>
      <c r="E96" s="130">
        <v>216</v>
      </c>
      <c r="F96" s="127"/>
      <c r="G96" s="127">
        <f>SUM(H96:S96)</f>
        <v>0</v>
      </c>
      <c r="H96" s="128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8"/>
      <c r="T96" s="127"/>
      <c r="U96" s="128"/>
    </row>
    <row r="97" spans="1:21" s="1" customFormat="1" ht="12.75">
      <c r="A97" s="7"/>
      <c r="B97" s="12" t="s">
        <v>206</v>
      </c>
      <c r="C97" s="108"/>
      <c r="D97" s="109"/>
      <c r="E97" s="140">
        <v>36</v>
      </c>
      <c r="F97" s="110"/>
      <c r="G97" s="4"/>
      <c r="H97" s="111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1"/>
      <c r="T97" s="110"/>
      <c r="U97" s="111"/>
    </row>
    <row r="98" spans="1:21" s="1" customFormat="1" ht="12.75">
      <c r="A98" s="7"/>
      <c r="B98" s="12" t="s">
        <v>207</v>
      </c>
      <c r="C98" s="108"/>
      <c r="D98" s="109"/>
      <c r="E98" s="140">
        <v>36</v>
      </c>
      <c r="F98" s="110"/>
      <c r="G98" s="4"/>
      <c r="H98" s="111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1"/>
      <c r="T98" s="110"/>
      <c r="U98" s="111"/>
    </row>
    <row r="99" spans="1:21" s="1" customFormat="1" ht="12.75">
      <c r="A99" s="7"/>
      <c r="B99" s="12" t="s">
        <v>208</v>
      </c>
      <c r="C99" s="108"/>
      <c r="D99" s="109"/>
      <c r="E99" s="140"/>
      <c r="F99" s="110"/>
      <c r="G99" s="4"/>
      <c r="H99" s="111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1"/>
      <c r="T99" s="110"/>
      <c r="U99" s="111"/>
    </row>
    <row r="100" spans="1:21" s="1" customFormat="1" ht="12.75">
      <c r="A100" s="127"/>
      <c r="B100" s="139" t="s">
        <v>3</v>
      </c>
      <c r="C100" s="139"/>
      <c r="D100" s="125"/>
      <c r="E100" s="159"/>
      <c r="F100" s="159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</row>
    <row r="101" spans="1:21" s="1" customFormat="1" ht="12.75">
      <c r="A101" s="127"/>
      <c r="B101" s="139" t="s">
        <v>33</v>
      </c>
      <c r="C101" s="125"/>
      <c r="D101" s="125"/>
      <c r="E101" s="130">
        <f>SUM(E93:E96)-M93-J93</f>
        <v>5872</v>
      </c>
      <c r="F101" s="130">
        <f>SUM(F93:F96)</f>
        <v>0</v>
      </c>
      <c r="G101" s="130">
        <f>SUM(G93:G96)-G95</f>
        <v>5328</v>
      </c>
      <c r="H101" s="130">
        <f aca="true" t="shared" si="29" ref="H101:U101">SUM(H93:H96)</f>
        <v>3190</v>
      </c>
      <c r="I101" s="130">
        <f t="shared" si="29"/>
        <v>990</v>
      </c>
      <c r="J101" s="130">
        <f t="shared" si="29"/>
        <v>68</v>
      </c>
      <c r="K101" s="130">
        <f t="shared" si="29"/>
        <v>1080</v>
      </c>
      <c r="L101" s="130">
        <f t="shared" si="29"/>
        <v>0</v>
      </c>
      <c r="M101" s="130">
        <f t="shared" si="29"/>
        <v>0</v>
      </c>
      <c r="N101" s="130">
        <f t="shared" si="29"/>
        <v>612</v>
      </c>
      <c r="O101" s="130">
        <f t="shared" si="29"/>
        <v>864</v>
      </c>
      <c r="P101" s="130">
        <f t="shared" si="29"/>
        <v>612</v>
      </c>
      <c r="Q101" s="130">
        <f t="shared" si="29"/>
        <v>882</v>
      </c>
      <c r="R101" s="130">
        <f t="shared" si="29"/>
        <v>612</v>
      </c>
      <c r="S101" s="130">
        <f t="shared" si="29"/>
        <v>882</v>
      </c>
      <c r="T101" s="130">
        <f t="shared" si="29"/>
        <v>612</v>
      </c>
      <c r="U101" s="130">
        <f t="shared" si="29"/>
        <v>504</v>
      </c>
    </row>
    <row r="102" spans="1:22" ht="16.5" customHeight="1">
      <c r="A102" s="308" t="s">
        <v>209</v>
      </c>
      <c r="B102" s="309"/>
      <c r="C102" s="309"/>
      <c r="D102" s="309"/>
      <c r="E102" s="309"/>
      <c r="F102" s="310"/>
      <c r="G102" s="311" t="s">
        <v>29</v>
      </c>
      <c r="H102" s="294" t="s">
        <v>23</v>
      </c>
      <c r="I102" s="294"/>
      <c r="J102" s="294"/>
      <c r="K102" s="294"/>
      <c r="L102" s="294"/>
      <c r="M102" s="294"/>
      <c r="N102" s="105">
        <f>N101-N103-N104</f>
        <v>612</v>
      </c>
      <c r="O102" s="105">
        <f aca="true" t="shared" si="30" ref="O102:U102">O101-O103-O104</f>
        <v>864</v>
      </c>
      <c r="P102" s="105">
        <f t="shared" si="30"/>
        <v>612</v>
      </c>
      <c r="Q102" s="105">
        <f t="shared" si="30"/>
        <v>630</v>
      </c>
      <c r="R102" s="105">
        <f t="shared" si="30"/>
        <v>360</v>
      </c>
      <c r="S102" s="105">
        <f t="shared" si="30"/>
        <v>576</v>
      </c>
      <c r="T102" s="105">
        <f t="shared" si="30"/>
        <v>396</v>
      </c>
      <c r="U102" s="105">
        <f t="shared" si="30"/>
        <v>324</v>
      </c>
      <c r="V102" s="194">
        <f>SUM(N102:U102)</f>
        <v>4374</v>
      </c>
    </row>
    <row r="103" spans="1:22" ht="17.25" customHeight="1">
      <c r="A103" s="312" t="s">
        <v>210</v>
      </c>
      <c r="B103" s="312"/>
      <c r="C103" s="312"/>
      <c r="D103" s="312"/>
      <c r="E103" s="312"/>
      <c r="F103" s="312"/>
      <c r="G103" s="311"/>
      <c r="H103" s="294" t="s">
        <v>24</v>
      </c>
      <c r="I103" s="294"/>
      <c r="J103" s="294"/>
      <c r="K103" s="294"/>
      <c r="L103" s="294"/>
      <c r="M103" s="294"/>
      <c r="N103" s="16">
        <f>N59+N64+N69+N74+N79+N83+N88+N91</f>
        <v>0</v>
      </c>
      <c r="O103" s="16">
        <f aca="true" t="shared" si="31" ref="O103:U103">O59+O64+O69+O74+O79+O83+O88+O91</f>
        <v>0</v>
      </c>
      <c r="P103" s="16">
        <f t="shared" si="31"/>
        <v>0</v>
      </c>
      <c r="Q103" s="16">
        <f t="shared" si="31"/>
        <v>108</v>
      </c>
      <c r="R103" s="16">
        <f t="shared" si="31"/>
        <v>108</v>
      </c>
      <c r="S103" s="16">
        <f t="shared" si="31"/>
        <v>198</v>
      </c>
      <c r="T103" s="16">
        <f t="shared" si="31"/>
        <v>144</v>
      </c>
      <c r="U103" s="16">
        <f t="shared" si="31"/>
        <v>0</v>
      </c>
      <c r="V103" s="194">
        <f>SUM(N103:U103)</f>
        <v>558</v>
      </c>
    </row>
    <row r="104" spans="1:22" ht="17.25" customHeight="1">
      <c r="A104" s="312" t="s">
        <v>211</v>
      </c>
      <c r="B104" s="312"/>
      <c r="C104" s="312"/>
      <c r="D104" s="312"/>
      <c r="E104" s="312"/>
      <c r="F104" s="312"/>
      <c r="G104" s="311"/>
      <c r="H104" s="294" t="s">
        <v>25</v>
      </c>
      <c r="I104" s="294"/>
      <c r="J104" s="294"/>
      <c r="K104" s="294"/>
      <c r="L104" s="294"/>
      <c r="M104" s="294"/>
      <c r="N104" s="16">
        <f>N60+N65+N70+N75+N80+N85+N89+N92</f>
        <v>0</v>
      </c>
      <c r="O104" s="16">
        <f aca="true" t="shared" si="32" ref="O104:U104">O60+O65+O70+O75+O80+O85+O89+O92</f>
        <v>0</v>
      </c>
      <c r="P104" s="16">
        <f t="shared" si="32"/>
        <v>0</v>
      </c>
      <c r="Q104" s="16">
        <f t="shared" si="32"/>
        <v>144</v>
      </c>
      <c r="R104" s="16">
        <f t="shared" si="32"/>
        <v>144</v>
      </c>
      <c r="S104" s="16">
        <f t="shared" si="32"/>
        <v>108</v>
      </c>
      <c r="T104" s="16">
        <f t="shared" si="32"/>
        <v>72</v>
      </c>
      <c r="U104" s="16">
        <f t="shared" si="32"/>
        <v>180</v>
      </c>
      <c r="V104" s="194">
        <f>SUM(N104:U104)</f>
        <v>648</v>
      </c>
    </row>
    <row r="105" spans="1:21" ht="15.75" customHeight="1">
      <c r="A105" s="295" t="s">
        <v>212</v>
      </c>
      <c r="B105" s="296"/>
      <c r="C105" s="296"/>
      <c r="D105" s="296"/>
      <c r="E105" s="296"/>
      <c r="F105" s="297"/>
      <c r="G105" s="311"/>
      <c r="H105" s="294" t="s">
        <v>26</v>
      </c>
      <c r="I105" s="294"/>
      <c r="J105" s="294"/>
      <c r="K105" s="294"/>
      <c r="L105" s="294"/>
      <c r="M105" s="294"/>
      <c r="N105" s="16">
        <v>0</v>
      </c>
      <c r="O105" s="17">
        <v>3</v>
      </c>
      <c r="P105" s="17">
        <v>0</v>
      </c>
      <c r="Q105" s="17">
        <v>2</v>
      </c>
      <c r="R105" s="17">
        <v>2</v>
      </c>
      <c r="S105" s="17">
        <v>2</v>
      </c>
      <c r="T105" s="17">
        <v>2</v>
      </c>
      <c r="U105" s="17">
        <v>2</v>
      </c>
    </row>
    <row r="106" spans="1:21" ht="15" customHeight="1">
      <c r="A106" s="295" t="s">
        <v>213</v>
      </c>
      <c r="B106" s="296"/>
      <c r="C106" s="296"/>
      <c r="D106" s="296"/>
      <c r="E106" s="296"/>
      <c r="F106" s="297"/>
      <c r="G106" s="311"/>
      <c r="H106" s="294" t="s">
        <v>27</v>
      </c>
      <c r="I106" s="294"/>
      <c r="J106" s="294"/>
      <c r="K106" s="294"/>
      <c r="L106" s="294"/>
      <c r="M106" s="294"/>
      <c r="N106" s="16">
        <v>0</v>
      </c>
      <c r="O106" s="16">
        <v>10</v>
      </c>
      <c r="P106" s="16">
        <v>1</v>
      </c>
      <c r="Q106" s="16">
        <v>6</v>
      </c>
      <c r="R106" s="16">
        <v>4</v>
      </c>
      <c r="S106" s="16">
        <v>4</v>
      </c>
      <c r="T106" s="16">
        <v>4</v>
      </c>
      <c r="U106" s="16">
        <v>6</v>
      </c>
    </row>
    <row r="107" spans="1:21" ht="14.25" customHeight="1">
      <c r="A107" s="305" t="s">
        <v>214</v>
      </c>
      <c r="B107" s="306"/>
      <c r="C107" s="306"/>
      <c r="D107" s="306"/>
      <c r="E107" s="306"/>
      <c r="F107" s="307"/>
      <c r="G107" s="311"/>
      <c r="H107" s="294" t="s">
        <v>28</v>
      </c>
      <c r="I107" s="294"/>
      <c r="J107" s="294"/>
      <c r="K107" s="294"/>
      <c r="L107" s="294"/>
      <c r="M107" s="294"/>
      <c r="N107" s="16"/>
      <c r="O107" s="16"/>
      <c r="P107" s="16"/>
      <c r="Q107" s="16">
        <v>1</v>
      </c>
      <c r="R107" s="16">
        <v>1</v>
      </c>
      <c r="S107" s="16"/>
      <c r="T107" s="16"/>
      <c r="U107" s="16"/>
    </row>
  </sheetData>
  <sheetProtection/>
  <mergeCells count="33">
    <mergeCell ref="A107:F107"/>
    <mergeCell ref="H107:M107"/>
    <mergeCell ref="A102:F102"/>
    <mergeCell ref="G102:G107"/>
    <mergeCell ref="H102:M102"/>
    <mergeCell ref="A103:F103"/>
    <mergeCell ref="H103:M103"/>
    <mergeCell ref="A104:F104"/>
    <mergeCell ref="H104:M104"/>
    <mergeCell ref="A105:F105"/>
    <mergeCell ref="H105:M105"/>
    <mergeCell ref="A106:F106"/>
    <mergeCell ref="G4:M5"/>
    <mergeCell ref="N4:O4"/>
    <mergeCell ref="P4:Q4"/>
    <mergeCell ref="H106:M106"/>
    <mergeCell ref="R4:S4"/>
    <mergeCell ref="T4:U4"/>
    <mergeCell ref="G6:G7"/>
    <mergeCell ref="H6:I6"/>
    <mergeCell ref="J6:J7"/>
    <mergeCell ref="K6:K7"/>
    <mergeCell ref="L6:M6"/>
    <mergeCell ref="A1:S1"/>
    <mergeCell ref="A3:A7"/>
    <mergeCell ref="B3:B7"/>
    <mergeCell ref="C3:D3"/>
    <mergeCell ref="E3:M3"/>
    <mergeCell ref="N3:U3"/>
    <mergeCell ref="C4:C7"/>
    <mergeCell ref="D4:D7"/>
    <mergeCell ref="E4:E7"/>
    <mergeCell ref="F4:F7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2022-07-19T14:49:20Z</cp:lastPrinted>
  <dcterms:created xsi:type="dcterms:W3CDTF">1996-10-08T23:32:33Z</dcterms:created>
  <dcterms:modified xsi:type="dcterms:W3CDTF">2022-12-02T09:56:29Z</dcterms:modified>
  <cp:category/>
  <cp:version/>
  <cp:contentType/>
  <cp:contentStatus/>
</cp:coreProperties>
</file>