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График" sheetId="1" r:id="rId1"/>
    <sheet name="Учебный план" sheetId="2" r:id="rId2"/>
  </sheets>
  <definedNames/>
  <calcPr fullCalcOnLoad="1"/>
</workbook>
</file>

<file path=xl/sharedStrings.xml><?xml version="1.0" encoding="utf-8"?>
<sst xmlns="http://schemas.openxmlformats.org/spreadsheetml/2006/main" count="402" uniqueCount="211">
  <si>
    <t>индекс</t>
  </si>
  <si>
    <t>Формы промежуточной аттестации</t>
  </si>
  <si>
    <t>Лабораторные и практические занятия</t>
  </si>
  <si>
    <t>Самостоятельная работа</t>
  </si>
  <si>
    <t>I курс</t>
  </si>
  <si>
    <t>1 семестр</t>
  </si>
  <si>
    <t>2 семестр</t>
  </si>
  <si>
    <t>II курс</t>
  </si>
  <si>
    <t>3 семестр</t>
  </si>
  <si>
    <t>4 семестр</t>
  </si>
  <si>
    <t>III курс</t>
  </si>
  <si>
    <t>5 семестр</t>
  </si>
  <si>
    <t>Общеобразовательный цикл</t>
  </si>
  <si>
    <t>ОП.00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</si>
  <si>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</si>
  <si>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</si>
  <si>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</si>
  <si>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</si>
  <si>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</si>
  <si>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</si>
  <si>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МДК 01.01</t>
  </si>
  <si>
    <t>УП.01</t>
  </si>
  <si>
    <t>Учебная практика</t>
  </si>
  <si>
    <t>ПП.01</t>
  </si>
  <si>
    <t>Производственная практика</t>
  </si>
  <si>
    <t>ПМ.02</t>
  </si>
  <si>
    <t>УП.02</t>
  </si>
  <si>
    <t>ПП.02</t>
  </si>
  <si>
    <t>Физическая культура</t>
  </si>
  <si>
    <t>дисциплина и МДК</t>
  </si>
  <si>
    <t>учебной практики</t>
  </si>
  <si>
    <t>производственной практики</t>
  </si>
  <si>
    <t>экзаменов</t>
  </si>
  <si>
    <t>дифф.зачетов</t>
  </si>
  <si>
    <t>зачетов</t>
  </si>
  <si>
    <t xml:space="preserve">всего </t>
  </si>
  <si>
    <t>МДК. 02.01</t>
  </si>
  <si>
    <t>ПМ.03</t>
  </si>
  <si>
    <t>МДК.03.01.</t>
  </si>
  <si>
    <t>Технические измерения</t>
  </si>
  <si>
    <t>Техническая графика</t>
  </si>
  <si>
    <t>УП.03</t>
  </si>
  <si>
    <t>ПП.03</t>
  </si>
  <si>
    <t>Всего</t>
  </si>
  <si>
    <t>История</t>
  </si>
  <si>
    <t xml:space="preserve">Физическая культура </t>
  </si>
  <si>
    <t>Общепрофессиональный учебный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</si>
  <si>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</si>
  <si>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</si>
  <si>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</si>
  <si>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</si>
  <si>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</si>
  <si>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</si>
  <si>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</si>
  <si>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ГИА</t>
  </si>
  <si>
    <t>ГИА.00 Государственная итоговая аттестация</t>
  </si>
  <si>
    <t xml:space="preserve"> </t>
  </si>
  <si>
    <t xml:space="preserve">Форма обучения:                  </t>
  </si>
  <si>
    <t>Нормативный срок обучения:</t>
  </si>
  <si>
    <t>Специальность:</t>
  </si>
  <si>
    <t>151001 Технология машиностроения</t>
  </si>
  <si>
    <t>Составлен  в  соответствии  с государствен-ным образовательным стандартом, утверж-денным министерством образования РФ 15  марта  2002  года,  регистрационный  номер  № 04-1201Б</t>
  </si>
  <si>
    <t>(Код и наименование)</t>
  </si>
  <si>
    <t>Специализация:</t>
  </si>
  <si>
    <t>На базе:</t>
  </si>
  <si>
    <t>основного общего  образования</t>
  </si>
  <si>
    <t>Квалификация:</t>
  </si>
  <si>
    <t>ТЕХНИК</t>
  </si>
  <si>
    <t>(наименование)</t>
  </si>
  <si>
    <t>2. Сводные данные по бюджету времени.</t>
  </si>
  <si>
    <t>К  У Р С Ы</t>
  </si>
  <si>
    <t>сентябрь 30</t>
  </si>
  <si>
    <t>октябрь 31</t>
  </si>
  <si>
    <t>ноябрь   30</t>
  </si>
  <si>
    <t>декабрь 31</t>
  </si>
  <si>
    <t>январь 31</t>
  </si>
  <si>
    <t>февраль28</t>
  </si>
  <si>
    <t>март   31</t>
  </si>
  <si>
    <t>апрель  30</t>
  </si>
  <si>
    <t>май    31</t>
  </si>
  <si>
    <t>июнь  30</t>
  </si>
  <si>
    <t>июль  31</t>
  </si>
  <si>
    <t>август  31</t>
  </si>
  <si>
    <t>теоретическое  обучение</t>
  </si>
  <si>
    <t>промежут аттестац</t>
  </si>
  <si>
    <t>Практика</t>
  </si>
  <si>
    <t>ИТОГОВАЯ аттестац</t>
  </si>
  <si>
    <t>КАНИКУЛЫ</t>
  </si>
  <si>
    <t>ВСЕГО</t>
  </si>
  <si>
    <t>учебная</t>
  </si>
  <si>
    <t>производ</t>
  </si>
  <si>
    <t>нед.</t>
  </si>
  <si>
    <t>час.</t>
  </si>
  <si>
    <t>нед</t>
  </si>
  <si>
    <t>т/п</t>
  </si>
  <si>
    <t xml:space="preserve"> =</t>
  </si>
  <si>
    <t>П</t>
  </si>
  <si>
    <t>Э</t>
  </si>
  <si>
    <t xml:space="preserve">Обозначения: </t>
  </si>
  <si>
    <t xml:space="preserve">1. </t>
  </si>
  <si>
    <t>Теория с учебной практикой - т/п</t>
  </si>
  <si>
    <t xml:space="preserve">5. </t>
  </si>
  <si>
    <t>Каникулы - =</t>
  </si>
  <si>
    <t>2.</t>
  </si>
  <si>
    <t>Производственная практика- П</t>
  </si>
  <si>
    <t>6.Учебные сборы-С</t>
  </si>
  <si>
    <t xml:space="preserve">3. </t>
  </si>
  <si>
    <r>
      <t xml:space="preserve">Промежуточная аттестация - </t>
    </r>
    <r>
      <rPr>
        <b/>
        <sz val="10"/>
        <rFont val="Arial Cyr"/>
        <family val="0"/>
      </rPr>
      <t>Э</t>
    </r>
  </si>
  <si>
    <t>4.</t>
  </si>
  <si>
    <r>
      <t>Государственная итоговая аттестация -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ГИА</t>
    </r>
  </si>
  <si>
    <t>6 семестр</t>
  </si>
  <si>
    <t>Астрономия</t>
  </si>
  <si>
    <t>Технология металлов</t>
  </si>
  <si>
    <t>Календарный учебный график</t>
  </si>
  <si>
    <t>Иностранный язык в профессиональной деятельности</t>
  </si>
  <si>
    <t>Наименование учебных циклов, дисциплин, профессиональных модулей, МДК, практик</t>
  </si>
  <si>
    <t>Объем образовательной программы (академических часов)</t>
  </si>
  <si>
    <t>Нагрузка во взаимодействии с преподавателем</t>
  </si>
  <si>
    <t>всего во взаимодействии с преподавателем</t>
  </si>
  <si>
    <t>Теоретическое обучение</t>
  </si>
  <si>
    <t>по учебным дисциплинам и МДК</t>
  </si>
  <si>
    <t>Практики</t>
  </si>
  <si>
    <t>Консультация</t>
  </si>
  <si>
    <t>Промежуточная аттестация</t>
  </si>
  <si>
    <t xml:space="preserve">Распределение  нагрузки </t>
  </si>
  <si>
    <t>по курсам и семестрам (час. в семестр)</t>
  </si>
  <si>
    <t>Зачеты</t>
  </si>
  <si>
    <t>Экзамены</t>
  </si>
  <si>
    <t xml:space="preserve">Физика </t>
  </si>
  <si>
    <t>Адаптационные дисциплины</t>
  </si>
  <si>
    <t>АДД.01</t>
  </si>
  <si>
    <t>АДД.00</t>
  </si>
  <si>
    <t>17нед</t>
  </si>
  <si>
    <t>Государственная итоговая аттестация (в виде демонстрационного экзамена)</t>
  </si>
  <si>
    <t>Охрана труда</t>
  </si>
  <si>
    <t xml:space="preserve"> -,ДЗ,-,-,-,-</t>
  </si>
  <si>
    <t xml:space="preserve"> ДЗ,-,-,-,-,-</t>
  </si>
  <si>
    <t xml:space="preserve"> -,-,-,-,ДЗ,-</t>
  </si>
  <si>
    <t xml:space="preserve"> -,-,-,-,-,ДЗ</t>
  </si>
  <si>
    <t xml:space="preserve"> -,-,-,ДЗ,-,-</t>
  </si>
  <si>
    <t xml:space="preserve"> Эм</t>
  </si>
  <si>
    <t xml:space="preserve"> -,-,ДЗ,-,-,-</t>
  </si>
  <si>
    <t xml:space="preserve"> -,-,-,-,Э-</t>
  </si>
  <si>
    <t>0/0/3</t>
  </si>
  <si>
    <t>0/0/1</t>
  </si>
  <si>
    <t>0/0/2</t>
  </si>
  <si>
    <r>
      <t xml:space="preserve">Консультации на учебную группу из расчета 4 часа </t>
    </r>
    <r>
      <rPr>
        <sz val="9"/>
        <rFont val="Times New Roman"/>
        <family val="1"/>
      </rPr>
      <t xml:space="preserve">                        </t>
    </r>
  </si>
  <si>
    <t>ГИА.00 Государственная итоговая аттестация (выпускная практическая квалификационная работа и письменная экзаменнационная работа) с 15 июня по 28 июня - 2 недели</t>
  </si>
  <si>
    <r>
      <t xml:space="preserve">17нед </t>
    </r>
    <r>
      <rPr>
        <sz val="9"/>
        <rFont val="Times New Roman"/>
        <family val="1"/>
      </rPr>
      <t>(16т/п+1п/а)</t>
    </r>
  </si>
  <si>
    <t>учебные сборы</t>
  </si>
  <si>
    <t>С</t>
  </si>
  <si>
    <t xml:space="preserve">Русский язык </t>
  </si>
  <si>
    <t>Литература</t>
  </si>
  <si>
    <t>Иностранный язык</t>
  </si>
  <si>
    <t>Математика</t>
  </si>
  <si>
    <t>Основы безопасности жизнедеятельности</t>
  </si>
  <si>
    <t>Индивидуальный проект</t>
  </si>
  <si>
    <t>Основы проектной деятельности</t>
  </si>
  <si>
    <t>ОО.00</t>
  </si>
  <si>
    <t>ОУП.00</t>
  </si>
  <si>
    <t>Обязательные учебные предметы</t>
  </si>
  <si>
    <t>ОУП.01</t>
  </si>
  <si>
    <t>ОУП.02</t>
  </si>
  <si>
    <t>ОУП.05</t>
  </si>
  <si>
    <t>ОУП.06</t>
  </si>
  <si>
    <t>ОУП.07</t>
  </si>
  <si>
    <t>ОУП.08</t>
  </si>
  <si>
    <t>ОУП.11</t>
  </si>
  <si>
    <t>Родная литература</t>
  </si>
  <si>
    <t>ОУП.д</t>
  </si>
  <si>
    <t>Дополнительные учебные предметы</t>
  </si>
  <si>
    <t xml:space="preserve">Введение в специальность </t>
  </si>
  <si>
    <t>Основы черчения</t>
  </si>
  <si>
    <t>Основы естественных наук (химия, биология, экология)</t>
  </si>
  <si>
    <t>Информатика</t>
  </si>
  <si>
    <t>ОУП.12.1</t>
  </si>
  <si>
    <t>ОУП.12.2</t>
  </si>
  <si>
    <t>ОУП.12.3</t>
  </si>
  <si>
    <t>ОУП.12.4</t>
  </si>
  <si>
    <t>ОУП.12.5</t>
  </si>
  <si>
    <t>Основы общественных наук (обществознание)</t>
  </si>
  <si>
    <t>ОУП.12</t>
  </si>
  <si>
    <t xml:space="preserve"> -,-,-,Э</t>
  </si>
  <si>
    <t xml:space="preserve"> -,Э,-,-,-,-.</t>
  </si>
  <si>
    <t xml:space="preserve"> -,-,-,-,-,-</t>
  </si>
  <si>
    <t>ОУП.09</t>
  </si>
  <si>
    <t xml:space="preserve"> ДЗ,ДЗ,-,ДЗ,-,ДЗ</t>
  </si>
  <si>
    <t xml:space="preserve"> -,ДЗ,-,ДЗ,-,-</t>
  </si>
  <si>
    <t>15.01.35 Мастер слесарных работ</t>
  </si>
  <si>
    <t xml:space="preserve"> 2.1. План образовательной деятельности  15.01.35 Мастер слесарных работ</t>
  </si>
  <si>
    <t>Слесарная обработка деталей, изготовление, сборка и ремонт приспособлений, режущего и измерительного инструмента</t>
  </si>
  <si>
    <t>Технология сборки, регулировки и испытания сборочных единиц, узлов и механизмов машин, оборудования, агрегатов механической, гидравлической, пневматической частей изделий машиностроения</t>
  </si>
  <si>
    <t>Техническое обслуживание и ремонт узлов и механизмов оборудования, агрегатов и машин</t>
  </si>
  <si>
    <t>Технология ремонта и технического обслуживания  узлов и механизмов оборудования, агрегатов и машин</t>
  </si>
  <si>
    <t>Материаловедение</t>
  </si>
  <si>
    <r>
      <t>24нед</t>
    </r>
    <r>
      <rPr>
        <sz val="9"/>
        <rFont val="Times New Roman"/>
        <family val="1"/>
      </rPr>
      <t xml:space="preserve"> (23тп+1п/а)</t>
    </r>
  </si>
  <si>
    <r>
      <t>24нед</t>
    </r>
    <r>
      <rPr>
        <sz val="9"/>
        <rFont val="Times New Roman"/>
        <family val="1"/>
      </rPr>
      <t xml:space="preserve"> (23т/п+1п/а)</t>
    </r>
  </si>
  <si>
    <r>
      <t xml:space="preserve">23нед </t>
    </r>
    <r>
      <rPr>
        <sz val="9"/>
        <rFont val="Times New Roman"/>
        <family val="1"/>
      </rPr>
      <t>(1п/а+2ГИА+8т/п+13ПП)</t>
    </r>
  </si>
  <si>
    <t xml:space="preserve"> -,-,Э,-,Э,- </t>
  </si>
  <si>
    <t>0/0/0</t>
  </si>
  <si>
    <t>0/0/6</t>
  </si>
  <si>
    <t>0З/6ДЗ</t>
  </si>
  <si>
    <t>0З/2ДЗ</t>
  </si>
  <si>
    <t>0З/5ДЗ</t>
  </si>
  <si>
    <t>0З/13ДЗ</t>
  </si>
  <si>
    <t>0З/24ДЗ/3Эм</t>
  </si>
  <si>
    <t>Сборка, регулировка и испытание сборочных единиц, узлов и механизмов машин, оборудования, агрегатов механической, гидравлической, пневматической частей изделий машиностроения</t>
  </si>
  <si>
    <r>
      <t>Технология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слесарной обработки деталей, изготовления, сборки и ремонта приспособлений, режущего и измерительного инструмента</t>
    </r>
  </si>
  <si>
    <t>ОУП.03</t>
  </si>
  <si>
    <t>ОУП.04</t>
  </si>
  <si>
    <t>ОУП.10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</si>
</sst>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4"/>
      <name val="Arial Cyr"/>
      <family val="2"/>
    </font>
    <font>
      <b/>
      <sz val="7"/>
      <name val="Arial Cyr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4"/>
      <name val="Arial Cyr"/>
      <family val="2"/>
    </font>
    <font>
      <sz val="14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i/>
      <sz val="8"/>
      <color indexed="8"/>
      <name val="Arial Cyr"/>
      <family val="0"/>
    </font>
    <font>
      <sz val="7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textRotation="90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7" fontId="14" fillId="0" borderId="13" xfId="0" applyNumberFormat="1" applyFont="1" applyBorder="1" applyAlignment="1" quotePrefix="1">
      <alignment vertical="top"/>
    </xf>
    <xf numFmtId="0" fontId="14" fillId="0" borderId="14" xfId="0" applyNumberFormat="1" applyFont="1" applyBorder="1" applyAlignment="1">
      <alignment vertical="top"/>
    </xf>
    <xf numFmtId="0" fontId="14" fillId="0" borderId="15" xfId="0" applyNumberFormat="1" applyFont="1" applyBorder="1" applyAlignment="1">
      <alignment vertical="top"/>
    </xf>
    <xf numFmtId="0" fontId="14" fillId="0" borderId="16" xfId="0" applyNumberFormat="1" applyFont="1" applyBorder="1" applyAlignment="1">
      <alignment vertical="top"/>
    </xf>
    <xf numFmtId="0" fontId="14" fillId="0" borderId="17" xfId="0" applyNumberFormat="1" applyFont="1" applyBorder="1" applyAlignment="1">
      <alignment vertical="top"/>
    </xf>
    <xf numFmtId="17" fontId="14" fillId="0" borderId="18" xfId="0" applyNumberFormat="1" applyFont="1" applyBorder="1" applyAlignment="1" quotePrefix="1">
      <alignment vertical="top"/>
    </xf>
    <xf numFmtId="0" fontId="13" fillId="0" borderId="13" xfId="0" applyFont="1" applyBorder="1" applyAlignment="1">
      <alignment vertical="top"/>
    </xf>
    <xf numFmtId="17" fontId="14" fillId="0" borderId="14" xfId="0" applyNumberFormat="1" applyFont="1" applyBorder="1" applyAlignment="1" quotePrefix="1">
      <alignment vertical="top"/>
    </xf>
    <xf numFmtId="17" fontId="14" fillId="0" borderId="17" xfId="0" applyNumberFormat="1" applyFont="1" applyBorder="1" applyAlignment="1" quotePrefix="1">
      <alignment vertical="top"/>
    </xf>
    <xf numFmtId="0" fontId="14" fillId="0" borderId="19" xfId="0" applyNumberFormat="1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20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4" fillId="33" borderId="28" xfId="0" applyNumberFormat="1" applyFont="1" applyFill="1" applyBorder="1" applyAlignment="1">
      <alignment horizontal="center"/>
    </xf>
    <xf numFmtId="0" fontId="13" fillId="33" borderId="20" xfId="0" applyNumberFormat="1" applyFont="1" applyFill="1" applyBorder="1" applyAlignment="1">
      <alignment/>
    </xf>
    <xf numFmtId="0" fontId="13" fillId="33" borderId="10" xfId="0" applyNumberFormat="1" applyFont="1" applyFill="1" applyBorder="1" applyAlignment="1">
      <alignment/>
    </xf>
    <xf numFmtId="0" fontId="13" fillId="33" borderId="11" xfId="0" applyNumberFormat="1" applyFont="1" applyFill="1" applyBorder="1" applyAlignment="1">
      <alignment/>
    </xf>
    <xf numFmtId="0" fontId="13" fillId="33" borderId="21" xfId="0" applyNumberFormat="1" applyFont="1" applyFill="1" applyBorder="1" applyAlignment="1">
      <alignment/>
    </xf>
    <xf numFmtId="0" fontId="13" fillId="33" borderId="26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0" fontId="14" fillId="0" borderId="3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0" borderId="26" xfId="0" applyFont="1" applyBorder="1" applyAlignment="1">
      <alignment/>
    </xf>
    <xf numFmtId="0" fontId="17" fillId="0" borderId="10" xfId="0" applyFont="1" applyBorder="1" applyAlignment="1">
      <alignment/>
    </xf>
    <xf numFmtId="1" fontId="17" fillId="0" borderId="11" xfId="0" applyNumberFormat="1" applyFont="1" applyBorder="1" applyAlignment="1">
      <alignment/>
    </xf>
    <xf numFmtId="1" fontId="17" fillId="0" borderId="28" xfId="0" applyNumberFormat="1" applyFont="1" applyBorder="1" applyAlignment="1">
      <alignment/>
    </xf>
    <xf numFmtId="0" fontId="14" fillId="0" borderId="31" xfId="0" applyFont="1" applyBorder="1" applyAlignment="1">
      <alignment horizontal="center"/>
    </xf>
    <xf numFmtId="1" fontId="17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8" fillId="0" borderId="33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27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6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88" fontId="17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justify" textRotation="90" wrapText="1"/>
    </xf>
    <xf numFmtId="0" fontId="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left" vertical="center"/>
    </xf>
    <xf numFmtId="1" fontId="4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7" fillId="0" borderId="37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8" xfId="0" applyFont="1" applyBorder="1" applyAlignment="1">
      <alignment/>
    </xf>
    <xf numFmtId="0" fontId="3" fillId="0" borderId="10" xfId="0" applyFont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24" fillId="7" borderId="39" xfId="0" applyFont="1" applyFill="1" applyBorder="1" applyAlignment="1">
      <alignment/>
    </xf>
    <xf numFmtId="0" fontId="24" fillId="7" borderId="40" xfId="0" applyFont="1" applyFill="1" applyBorder="1" applyAlignment="1">
      <alignment/>
    </xf>
    <xf numFmtId="0" fontId="9" fillId="7" borderId="23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1" fontId="10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24" fillId="7" borderId="41" xfId="0" applyFont="1" applyFill="1" applyBorder="1" applyAlignment="1">
      <alignment/>
    </xf>
    <xf numFmtId="0" fontId="5" fillId="7" borderId="41" xfId="0" applyFont="1" applyFill="1" applyBorder="1" applyAlignment="1">
      <alignment/>
    </xf>
    <xf numFmtId="0" fontId="8" fillId="7" borderId="10" xfId="0" applyFont="1" applyFill="1" applyBorder="1" applyAlignment="1">
      <alignment horizontal="left" vertical="center" wrapText="1"/>
    </xf>
    <xf numFmtId="0" fontId="8" fillId="7" borderId="10" xfId="0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/>
    </xf>
    <xf numFmtId="0" fontId="4" fillId="7" borderId="23" xfId="0" applyFont="1" applyFill="1" applyBorder="1" applyAlignment="1">
      <alignment/>
    </xf>
    <xf numFmtId="1" fontId="4" fillId="7" borderId="10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0" fontId="10" fillId="7" borderId="23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center" vertical="justify" wrapText="1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justify"/>
    </xf>
    <xf numFmtId="0" fontId="3" fillId="7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center"/>
    </xf>
    <xf numFmtId="1" fontId="17" fillId="0" borderId="26" xfId="0" applyNumberFormat="1" applyFont="1" applyBorder="1" applyAlignment="1">
      <alignment/>
    </xf>
    <xf numFmtId="0" fontId="10" fillId="7" borderId="10" xfId="0" applyFont="1" applyFill="1" applyBorder="1" applyAlignment="1">
      <alignment wrapText="1"/>
    </xf>
    <xf numFmtId="0" fontId="10" fillId="7" borderId="10" xfId="0" applyFont="1" applyFill="1" applyBorder="1" applyAlignment="1">
      <alignment horizontal="justify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42" xfId="0" applyFont="1" applyBorder="1" applyAlignment="1">
      <alignment vertical="center" textRotation="90" wrapText="1" shrinkToFit="1"/>
    </xf>
    <xf numFmtId="0" fontId="17" fillId="0" borderId="43" xfId="0" applyFont="1" applyBorder="1" applyAlignment="1">
      <alignment vertical="center" textRotation="90" wrapText="1" shrinkToFit="1"/>
    </xf>
    <xf numFmtId="0" fontId="17" fillId="0" borderId="25" xfId="0" applyFont="1" applyBorder="1" applyAlignment="1">
      <alignment vertical="center" textRotation="90" wrapText="1" shrinkToFit="1"/>
    </xf>
    <xf numFmtId="0" fontId="21" fillId="0" borderId="44" xfId="0" applyFont="1" applyBorder="1" applyAlignment="1">
      <alignment vertical="center" textRotation="90" wrapText="1" shrinkToFit="1"/>
    </xf>
    <xf numFmtId="0" fontId="21" fillId="0" borderId="29" xfId="0" applyFont="1" applyBorder="1" applyAlignment="1">
      <alignment vertical="center" textRotation="90" wrapText="1" shrinkToFit="1"/>
    </xf>
    <xf numFmtId="0" fontId="17" fillId="0" borderId="45" xfId="0" applyFont="1" applyBorder="1" applyAlignment="1">
      <alignment horizontal="justify" vertical="center" textRotation="90" wrapText="1"/>
    </xf>
    <xf numFmtId="0" fontId="17" fillId="0" borderId="38" xfId="0" applyFont="1" applyBorder="1" applyAlignment="1">
      <alignment horizontal="justify" vertical="center" textRotation="90" wrapText="1"/>
    </xf>
    <xf numFmtId="0" fontId="17" fillId="0" borderId="45" xfId="0" applyFont="1" applyBorder="1" applyAlignment="1">
      <alignment vertical="center" textRotation="90" wrapText="1" shrinkToFit="1"/>
    </xf>
    <xf numFmtId="0" fontId="17" fillId="0" borderId="38" xfId="0" applyFont="1" applyBorder="1" applyAlignment="1">
      <alignment vertical="center" textRotation="90" wrapText="1" shrinkToFit="1"/>
    </xf>
    <xf numFmtId="0" fontId="17" fillId="0" borderId="46" xfId="0" applyFont="1" applyBorder="1" applyAlignment="1">
      <alignment horizontal="center" vertical="center" textRotation="90" wrapText="1"/>
    </xf>
    <xf numFmtId="0" fontId="17" fillId="0" borderId="47" xfId="0" applyFont="1" applyBorder="1" applyAlignment="1">
      <alignment horizontal="center" vertical="center" textRotation="90" wrapText="1"/>
    </xf>
    <xf numFmtId="0" fontId="17" fillId="0" borderId="48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 wrapText="1"/>
    </xf>
    <xf numFmtId="0" fontId="17" fillId="0" borderId="49" xfId="0" applyFont="1" applyBorder="1" applyAlignment="1">
      <alignment vertical="center" textRotation="90" wrapText="1"/>
    </xf>
    <xf numFmtId="0" fontId="17" fillId="0" borderId="38" xfId="0" applyFont="1" applyBorder="1" applyAlignment="1">
      <alignment vertical="center" textRotation="90" wrapText="1"/>
    </xf>
    <xf numFmtId="0" fontId="17" fillId="0" borderId="50" xfId="0" applyFont="1" applyBorder="1" applyAlignment="1">
      <alignment horizontal="center" vertical="top" wrapText="1"/>
    </xf>
    <xf numFmtId="0" fontId="17" fillId="0" borderId="49" xfId="0" applyFont="1" applyBorder="1" applyAlignment="1">
      <alignment horizontal="left" vertical="center" textRotation="90" wrapText="1" shrinkToFit="1"/>
    </xf>
    <xf numFmtId="0" fontId="17" fillId="0" borderId="38" xfId="0" applyFont="1" applyBorder="1" applyAlignment="1">
      <alignment horizontal="left" vertical="center" textRotation="90" wrapText="1" shrinkToFit="1"/>
    </xf>
    <xf numFmtId="0" fontId="17" fillId="0" borderId="23" xfId="0" applyFont="1" applyBorder="1" applyAlignment="1">
      <alignment horizontal="left" vertical="center" textRotation="90" wrapText="1" shrinkToFit="1"/>
    </xf>
    <xf numFmtId="0" fontId="18" fillId="0" borderId="0" xfId="0" applyFont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" fontId="14" fillId="0" borderId="13" xfId="0" applyNumberFormat="1" applyFont="1" applyBorder="1" applyAlignment="1" quotePrefix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7" fontId="14" fillId="0" borderId="18" xfId="0" applyNumberFormat="1" applyFont="1" applyBorder="1" applyAlignment="1" quotePrefix="1">
      <alignment vertical="top" wrapText="1"/>
    </xf>
    <xf numFmtId="0" fontId="0" fillId="0" borderId="17" xfId="0" applyBorder="1" applyAlignment="1">
      <alignment vertical="top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45" xfId="0" applyFont="1" applyBorder="1" applyAlignment="1">
      <alignment horizontal="left" vertical="justify" textRotation="90" wrapText="1"/>
    </xf>
    <xf numFmtId="0" fontId="0" fillId="0" borderId="38" xfId="0" applyBorder="1" applyAlignment="1">
      <alignment horizontal="left" vertical="justify" textRotation="90" wrapText="1"/>
    </xf>
    <xf numFmtId="0" fontId="0" fillId="0" borderId="23" xfId="0" applyBorder="1" applyAlignment="1">
      <alignment horizontal="left" vertical="justify" textRotation="90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45" xfId="0" applyFont="1" applyBorder="1" applyAlignment="1">
      <alignment horizontal="left" vertical="justify" textRotation="90" wrapText="1"/>
    </xf>
    <xf numFmtId="0" fontId="0" fillId="0" borderId="23" xfId="0" applyBorder="1" applyAlignment="1">
      <alignment horizontal="left" vertical="justify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5" fillId="0" borderId="45" xfId="0" applyFont="1" applyBorder="1" applyAlignment="1">
      <alignment textRotation="90" wrapText="1"/>
    </xf>
    <xf numFmtId="0" fontId="0" fillId="0" borderId="23" xfId="0" applyBorder="1" applyAlignment="1">
      <alignment/>
    </xf>
    <xf numFmtId="0" fontId="5" fillId="0" borderId="38" xfId="0" applyFont="1" applyBorder="1" applyAlignment="1">
      <alignment horizontal="left" vertical="justify" textRotation="90" wrapText="1"/>
    </xf>
    <xf numFmtId="0" fontId="5" fillId="0" borderId="23" xfId="0" applyFont="1" applyBorder="1" applyAlignment="1">
      <alignment horizontal="left" vertical="justify" textRotation="90" wrapText="1"/>
    </xf>
    <xf numFmtId="0" fontId="5" fillId="0" borderId="10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left" vertical="justify" textRotation="90" wrapText="1"/>
    </xf>
    <xf numFmtId="0" fontId="4" fillId="0" borderId="23" xfId="0" applyFont="1" applyBorder="1" applyAlignment="1">
      <alignment horizontal="left" vertical="justify" textRotation="90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3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66675</xdr:rowOff>
    </xdr:from>
    <xdr:to>
      <xdr:col>35</xdr:col>
      <xdr:colOff>180975</xdr:colOff>
      <xdr:row>5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0" y="0"/>
          <a:ext cx="459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УЧЕБНЫЙ  ПЛАН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государственного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образовательного учреждения среднего профессионального образования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Людиновского индустриального техникума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(наименование образовательного учреждения)
</a:t>
          </a:r>
          <a:r>
            <a:rPr lang="en-US" cap="none" sz="8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13</xdr:col>
      <xdr:colOff>28575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0"/>
          <a:ext cx="1962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УТВЕРЖДАЮ:
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(начальник)______________
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________________________________
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"_____"____________________2_____г.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152400</xdr:rowOff>
    </xdr:from>
    <xdr:to>
      <xdr:col>17</xdr:col>
      <xdr:colOff>0</xdr:colOff>
      <xdr:row>55</xdr:row>
      <xdr:rowOff>0</xdr:rowOff>
    </xdr:to>
    <xdr:sp>
      <xdr:nvSpPr>
        <xdr:cNvPr id="1" name="Line 4"/>
        <xdr:cNvSpPr>
          <a:spLocks/>
        </xdr:cNvSpPr>
      </xdr:nvSpPr>
      <xdr:spPr>
        <a:xfrm>
          <a:off x="9553575" y="1079182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3"/>
  <sheetViews>
    <sheetView zoomScalePageLayoutView="0" workbookViewId="0" topLeftCell="A13">
      <selection activeCell="BC31" sqref="BC31"/>
    </sheetView>
  </sheetViews>
  <sheetFormatPr defaultColWidth="9.140625" defaultRowHeight="12.75"/>
  <cols>
    <col min="1" max="2" width="2.28125" style="24" customWidth="1"/>
    <col min="3" max="3" width="2.421875" style="24" customWidth="1"/>
    <col min="4" max="6" width="2.140625" style="24" customWidth="1"/>
    <col min="7" max="7" width="2.421875" style="24" customWidth="1"/>
    <col min="8" max="8" width="2.7109375" style="24" customWidth="1"/>
    <col min="9" max="10" width="2.421875" style="24" customWidth="1"/>
    <col min="11" max="11" width="2.57421875" style="24" customWidth="1"/>
    <col min="12" max="13" width="2.421875" style="24" customWidth="1"/>
    <col min="14" max="14" width="2.7109375" style="24" customWidth="1"/>
    <col min="15" max="16" width="2.57421875" style="24" customWidth="1"/>
    <col min="17" max="17" width="2.421875" style="24" customWidth="1"/>
    <col min="18" max="18" width="2.57421875" style="24" customWidth="1"/>
    <col min="19" max="19" width="2.7109375" style="24" customWidth="1"/>
    <col min="20" max="20" width="3.00390625" style="24" customWidth="1"/>
    <col min="21" max="21" width="2.421875" style="24" customWidth="1"/>
    <col min="22" max="22" width="2.28125" style="24" customWidth="1"/>
    <col min="23" max="23" width="2.421875" style="24" customWidth="1"/>
    <col min="24" max="24" width="2.140625" style="24" customWidth="1"/>
    <col min="25" max="25" width="2.421875" style="24" customWidth="1"/>
    <col min="26" max="26" width="2.57421875" style="24" customWidth="1"/>
    <col min="27" max="28" width="2.140625" style="24" customWidth="1"/>
    <col min="29" max="29" width="2.421875" style="24" customWidth="1"/>
    <col min="30" max="30" width="2.7109375" style="24" customWidth="1"/>
    <col min="31" max="31" width="2.421875" style="24" customWidth="1"/>
    <col min="32" max="32" width="2.7109375" style="24" customWidth="1"/>
    <col min="33" max="34" width="2.57421875" style="24" customWidth="1"/>
    <col min="35" max="36" width="2.7109375" style="24" customWidth="1"/>
    <col min="37" max="38" width="2.57421875" style="24" customWidth="1"/>
    <col min="39" max="39" width="2.8515625" style="24" customWidth="1"/>
    <col min="40" max="40" width="2.7109375" style="24" customWidth="1"/>
    <col min="41" max="41" width="2.421875" style="24" customWidth="1"/>
    <col min="42" max="42" width="2.57421875" style="24" customWidth="1"/>
    <col min="43" max="43" width="2.421875" style="24" customWidth="1"/>
    <col min="44" max="44" width="2.57421875" style="24" customWidth="1"/>
    <col min="45" max="45" width="2.28125" style="24" customWidth="1"/>
    <col min="46" max="46" width="2.57421875" style="24" customWidth="1"/>
    <col min="47" max="48" width="2.28125" style="24" customWidth="1"/>
    <col min="49" max="49" width="2.57421875" style="24" customWidth="1"/>
    <col min="50" max="50" width="2.28125" style="24" hidden="1" customWidth="1"/>
    <col min="51" max="51" width="2.8515625" style="24" hidden="1" customWidth="1"/>
    <col min="52" max="52" width="2.421875" style="24" hidden="1" customWidth="1"/>
    <col min="53" max="53" width="2.7109375" style="24" hidden="1" customWidth="1"/>
    <col min="54" max="54" width="3.7109375" style="24" customWidth="1"/>
    <col min="55" max="55" width="4.421875" style="24" customWidth="1"/>
    <col min="56" max="56" width="2.57421875" style="24" customWidth="1"/>
    <col min="57" max="57" width="3.421875" style="24" customWidth="1"/>
    <col min="58" max="58" width="3.8515625" style="24" customWidth="1"/>
    <col min="59" max="60" width="2.7109375" style="24" customWidth="1"/>
    <col min="61" max="61" width="3.421875" style="24" customWidth="1"/>
    <col min="62" max="62" width="2.8515625" style="24" customWidth="1"/>
    <col min="63" max="92" width="4.7109375" style="24" customWidth="1"/>
    <col min="93" max="16384" width="9.140625" style="24" customWidth="1"/>
  </cols>
  <sheetData>
    <row r="1" spans="1:62" ht="12.75" customHeight="1" hidden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</row>
    <row r="2" spans="1:62" ht="12.75" customHeight="1" hidden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</row>
    <row r="3" spans="1:62" ht="12.75" customHeight="1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5"/>
      <c r="AY3" s="25"/>
      <c r="AZ3" s="23"/>
      <c r="BA3" s="26" t="s">
        <v>57</v>
      </c>
      <c r="BB3" s="23"/>
      <c r="BC3" s="25"/>
      <c r="BD3" s="25"/>
      <c r="BE3" s="25"/>
      <c r="BF3" s="23"/>
      <c r="BG3" s="27"/>
      <c r="BH3" s="27"/>
      <c r="BI3" s="27"/>
      <c r="BJ3" s="25"/>
    </row>
    <row r="4" spans="1:62" ht="12.75" customHeight="1" hidden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5"/>
      <c r="AY4" s="25"/>
      <c r="AZ4" s="23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1:62" ht="12.75" customHeight="1" hidden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5"/>
      <c r="AY5" s="25"/>
      <c r="AZ5" s="23"/>
      <c r="BA5" s="26" t="s">
        <v>58</v>
      </c>
      <c r="BB5" s="23"/>
      <c r="BC5" s="25"/>
      <c r="BD5" s="25"/>
      <c r="BE5" s="25"/>
      <c r="BF5" s="25"/>
      <c r="BG5" s="27"/>
      <c r="BH5" s="27"/>
      <c r="BI5" s="27"/>
      <c r="BJ5" s="25"/>
    </row>
    <row r="6" spans="1:62" ht="27.75" customHeight="1" hidden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2" ht="16.5" customHeight="1" hidden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59</v>
      </c>
      <c r="P7" s="23"/>
      <c r="Q7" s="23"/>
      <c r="R7" s="23"/>
      <c r="S7" s="23"/>
      <c r="T7" s="28" t="s">
        <v>60</v>
      </c>
      <c r="U7" s="29"/>
      <c r="V7" s="29"/>
      <c r="W7" s="29"/>
      <c r="X7" s="30"/>
      <c r="Y7" s="30"/>
      <c r="Z7" s="30"/>
      <c r="AA7" s="29"/>
      <c r="AB7" s="29"/>
      <c r="AC7" s="23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2"/>
      <c r="AQ7" s="32"/>
      <c r="AR7" s="32"/>
      <c r="AS7" s="32"/>
      <c r="AT7" s="32"/>
      <c r="AU7" s="32"/>
      <c r="AV7" s="23"/>
      <c r="AW7" s="23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62" ht="9.75" customHeight="1" hidden="1">
      <c r="A8" s="197" t="s">
        <v>61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23"/>
      <c r="P8" s="23"/>
      <c r="Q8" s="23"/>
      <c r="R8" s="34"/>
      <c r="S8" s="34"/>
      <c r="T8" s="34"/>
      <c r="U8" s="34"/>
      <c r="V8" s="35" t="s">
        <v>62</v>
      </c>
      <c r="W8" s="23"/>
      <c r="X8" s="36"/>
      <c r="Y8" s="36"/>
      <c r="Z8" s="36"/>
      <c r="AA8" s="23"/>
      <c r="AB8" s="23"/>
      <c r="AC8" s="23"/>
      <c r="AD8" s="37"/>
      <c r="AE8" s="37"/>
      <c r="AF8" s="37"/>
      <c r="AG8" s="37"/>
      <c r="AH8" s="37"/>
      <c r="AI8" s="38"/>
      <c r="AJ8" s="38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23"/>
      <c r="AV8" s="23"/>
      <c r="AW8" s="23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1:62" ht="16.5" customHeight="1" hidden="1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3" t="s">
        <v>63</v>
      </c>
      <c r="P9" s="23"/>
      <c r="Q9" s="23"/>
      <c r="R9" s="23"/>
      <c r="S9" s="23"/>
      <c r="T9" s="29"/>
      <c r="U9" s="29"/>
      <c r="V9" s="29"/>
      <c r="W9" s="30"/>
      <c r="X9" s="30"/>
      <c r="Y9" s="30"/>
      <c r="Z9" s="30"/>
      <c r="AA9" s="29"/>
      <c r="AB9" s="29"/>
      <c r="AC9" s="23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23"/>
      <c r="AW9" s="23"/>
      <c r="AX9" s="25"/>
      <c r="AY9" s="25"/>
      <c r="AZ9" s="23"/>
      <c r="BA9" s="26" t="s">
        <v>64</v>
      </c>
      <c r="BB9" s="25"/>
      <c r="BC9" s="25"/>
      <c r="BD9" s="27" t="s">
        <v>65</v>
      </c>
      <c r="BE9" s="27"/>
      <c r="BF9" s="27"/>
      <c r="BG9" s="27"/>
      <c r="BH9" s="27"/>
      <c r="BI9" s="27"/>
      <c r="BJ9" s="25"/>
    </row>
    <row r="10" spans="1:62" ht="9" customHeight="1" hidden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3"/>
      <c r="P10" s="23"/>
      <c r="Q10" s="23"/>
      <c r="R10" s="34"/>
      <c r="S10" s="34"/>
      <c r="T10" s="34"/>
      <c r="U10" s="34"/>
      <c r="V10" s="35" t="s">
        <v>62</v>
      </c>
      <c r="W10" s="23"/>
      <c r="X10" s="36"/>
      <c r="Y10" s="36"/>
      <c r="Z10" s="36"/>
      <c r="AA10" s="23"/>
      <c r="AB10" s="23"/>
      <c r="AC10" s="23"/>
      <c r="AD10" s="37"/>
      <c r="AE10" s="37"/>
      <c r="AF10" s="37"/>
      <c r="AG10" s="37"/>
      <c r="AH10" s="37"/>
      <c r="AI10" s="38"/>
      <c r="AJ10" s="38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23"/>
      <c r="AV10" s="23"/>
      <c r="AW10" s="23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1:62" ht="11.25" customHeight="1" hidden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23" t="s">
        <v>66</v>
      </c>
      <c r="P11" s="23"/>
      <c r="Q11" s="23"/>
      <c r="R11" s="23"/>
      <c r="S11" s="23"/>
      <c r="T11" s="29"/>
      <c r="U11" s="29"/>
      <c r="V11" s="29"/>
      <c r="W11" s="28" t="s">
        <v>67</v>
      </c>
      <c r="X11" s="30"/>
      <c r="Y11" s="30"/>
      <c r="Z11" s="30"/>
      <c r="AA11" s="29"/>
      <c r="AB11" s="29"/>
      <c r="AC11" s="23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2"/>
      <c r="AP11" s="32"/>
      <c r="AQ11" s="32"/>
      <c r="AR11" s="32"/>
      <c r="AS11" s="32"/>
      <c r="AT11" s="32"/>
      <c r="AU11" s="32"/>
      <c r="AV11" s="23"/>
      <c r="AW11" s="23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1:62" ht="9.75" customHeight="1" hidden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23"/>
      <c r="P12" s="23"/>
      <c r="Q12" s="23"/>
      <c r="R12" s="34"/>
      <c r="S12" s="34"/>
      <c r="T12" s="34"/>
      <c r="U12" s="34"/>
      <c r="V12" s="35" t="s">
        <v>68</v>
      </c>
      <c r="W12" s="23"/>
      <c r="X12" s="36"/>
      <c r="Y12" s="36"/>
      <c r="Z12" s="36"/>
      <c r="AA12" s="23"/>
      <c r="AB12" s="23"/>
      <c r="AC12" s="23"/>
      <c r="AD12" s="37"/>
      <c r="AE12" s="37"/>
      <c r="AF12" s="37"/>
      <c r="AG12" s="37"/>
      <c r="AH12" s="37"/>
      <c r="AI12" s="38"/>
      <c r="AJ12" s="38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23"/>
      <c r="AV12" s="23"/>
      <c r="AW12" s="23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ht="9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3"/>
      <c r="P13" s="23"/>
      <c r="Q13" s="23"/>
      <c r="R13" s="34"/>
      <c r="S13" s="34"/>
      <c r="T13" s="34"/>
      <c r="U13" s="34"/>
      <c r="V13" s="35"/>
      <c r="W13" s="23"/>
      <c r="X13" s="36"/>
      <c r="Y13" s="36"/>
      <c r="Z13" s="36"/>
      <c r="AA13" s="23"/>
      <c r="AB13" s="23"/>
      <c r="AC13" s="23"/>
      <c r="AD13" s="37"/>
      <c r="AE13" s="37"/>
      <c r="AF13" s="37"/>
      <c r="AG13" s="37"/>
      <c r="AH13" s="37"/>
      <c r="AI13" s="38"/>
      <c r="AJ13" s="38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23"/>
      <c r="AV13" s="23"/>
      <c r="AW13" s="23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1:62" ht="9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3"/>
      <c r="P14" s="23"/>
      <c r="Q14" s="23"/>
      <c r="R14" s="34"/>
      <c r="S14" s="34"/>
      <c r="T14" s="34"/>
      <c r="U14" s="34"/>
      <c r="V14" s="35"/>
      <c r="W14" s="23"/>
      <c r="X14" s="36"/>
      <c r="Y14" s="36"/>
      <c r="Z14" s="36"/>
      <c r="AA14" s="23"/>
      <c r="AB14" s="23"/>
      <c r="AC14" s="23"/>
      <c r="AD14" s="37"/>
      <c r="AE14" s="37"/>
      <c r="AF14" s="37"/>
      <c r="AG14" s="37"/>
      <c r="AH14" s="37"/>
      <c r="AI14" s="38"/>
      <c r="AJ14" s="38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23"/>
      <c r="AV14" s="23"/>
      <c r="AW14" s="23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</row>
    <row r="15" spans="1:62" ht="18" customHeight="1">
      <c r="A15" s="33" t="s">
        <v>56</v>
      </c>
      <c r="B15" s="33"/>
      <c r="C15" s="33"/>
      <c r="D15" s="33"/>
      <c r="E15" s="33"/>
      <c r="F15" s="33"/>
      <c r="G15" s="205" t="s">
        <v>113</v>
      </c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39"/>
      <c r="AD15" s="39"/>
      <c r="AE15" s="39"/>
      <c r="AF15" s="39"/>
      <c r="AG15" s="39"/>
      <c r="AH15" s="39"/>
      <c r="AI15" s="39"/>
      <c r="AJ15" s="39"/>
      <c r="AK15" s="39"/>
      <c r="AL15" s="34"/>
      <c r="AM15" s="34"/>
      <c r="AN15" s="34"/>
      <c r="AO15" s="34"/>
      <c r="AP15" s="34"/>
      <c r="AQ15" s="34"/>
      <c r="AR15" s="34"/>
      <c r="AS15" s="34"/>
      <c r="AT15" s="34"/>
      <c r="AU15" s="23"/>
      <c r="AV15" s="23"/>
      <c r="AW15" s="23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</row>
    <row r="16" spans="1:62" ht="9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23"/>
      <c r="P16" s="23"/>
      <c r="Q16" s="23"/>
      <c r="R16" s="34"/>
      <c r="S16" s="34"/>
      <c r="T16" s="34"/>
      <c r="U16" s="34"/>
      <c r="V16" s="35"/>
      <c r="W16" s="23"/>
      <c r="X16" s="36"/>
      <c r="Y16" s="36"/>
      <c r="Z16" s="36"/>
      <c r="AA16" s="23"/>
      <c r="AB16" s="23"/>
      <c r="AC16" s="23"/>
      <c r="AD16" s="37"/>
      <c r="AE16" s="37"/>
      <c r="AF16" s="37"/>
      <c r="AG16" s="37"/>
      <c r="AH16" s="37"/>
      <c r="AI16" s="38"/>
      <c r="AJ16" s="38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23"/>
      <c r="AV16" s="23"/>
      <c r="AW16" s="23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</row>
    <row r="17" spans="1:62" ht="15">
      <c r="A17" s="23"/>
      <c r="B17" s="23"/>
      <c r="C17" s="23"/>
      <c r="D17" s="207" t="s">
        <v>188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23"/>
      <c r="AV17" s="23"/>
      <c r="AW17" s="23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1:62" ht="15">
      <c r="A18" s="23"/>
      <c r="B18" s="40"/>
      <c r="C18" s="41"/>
      <c r="D18" s="207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25"/>
      <c r="AY18" s="25"/>
      <c r="AZ18" s="25"/>
      <c r="BA18" s="25"/>
      <c r="BB18" s="26"/>
      <c r="BC18" s="25"/>
      <c r="BD18" s="25"/>
      <c r="BE18" s="25"/>
      <c r="BF18" s="25"/>
      <c r="BG18" s="25"/>
      <c r="BH18" s="25"/>
      <c r="BI18" s="25"/>
      <c r="BJ18" s="25"/>
    </row>
    <row r="19" spans="1:63" ht="13.5" thickBo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42" t="s">
        <v>69</v>
      </c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</row>
    <row r="20" spans="1:63" s="57" customFormat="1" ht="33.75" customHeight="1" thickBot="1">
      <c r="A20" s="198" t="s">
        <v>70</v>
      </c>
      <c r="B20" s="200" t="s">
        <v>71</v>
      </c>
      <c r="C20" s="201"/>
      <c r="D20" s="201"/>
      <c r="E20" s="202"/>
      <c r="F20" s="44" t="s">
        <v>72</v>
      </c>
      <c r="G20" s="45"/>
      <c r="H20" s="45"/>
      <c r="I20" s="45"/>
      <c r="J20" s="46"/>
      <c r="K20" s="44" t="s">
        <v>73</v>
      </c>
      <c r="L20" s="45"/>
      <c r="M20" s="45"/>
      <c r="N20" s="47"/>
      <c r="O20" s="203" t="s">
        <v>74</v>
      </c>
      <c r="P20" s="204"/>
      <c r="Q20" s="204"/>
      <c r="R20" s="204"/>
      <c r="S20" s="48"/>
      <c r="T20" s="44" t="s">
        <v>75</v>
      </c>
      <c r="U20" s="45"/>
      <c r="V20" s="45"/>
      <c r="W20" s="46"/>
      <c r="X20" s="49" t="s">
        <v>76</v>
      </c>
      <c r="Y20" s="48"/>
      <c r="Z20" s="48"/>
      <c r="AA20" s="48"/>
      <c r="AB20" s="50"/>
      <c r="AC20" s="51" t="s">
        <v>77</v>
      </c>
      <c r="AD20" s="45"/>
      <c r="AE20" s="45"/>
      <c r="AF20" s="46"/>
      <c r="AG20" s="44" t="s">
        <v>78</v>
      </c>
      <c r="AH20" s="45"/>
      <c r="AI20" s="45"/>
      <c r="AJ20" s="45"/>
      <c r="AK20" s="44" t="s">
        <v>79</v>
      </c>
      <c r="AL20" s="45"/>
      <c r="AM20" s="45"/>
      <c r="AN20" s="47"/>
      <c r="AO20" s="52" t="s">
        <v>80</v>
      </c>
      <c r="AP20" s="48"/>
      <c r="AQ20" s="48"/>
      <c r="AR20" s="48"/>
      <c r="AS20" s="53"/>
      <c r="AT20" s="51" t="s">
        <v>81</v>
      </c>
      <c r="AU20" s="45"/>
      <c r="AV20" s="45"/>
      <c r="AW20" s="47"/>
      <c r="AX20" s="44" t="s">
        <v>82</v>
      </c>
      <c r="AY20" s="54"/>
      <c r="AZ20" s="54"/>
      <c r="BA20" s="55"/>
      <c r="BB20" s="187" t="s">
        <v>83</v>
      </c>
      <c r="BC20" s="188"/>
      <c r="BD20" s="191" t="s">
        <v>84</v>
      </c>
      <c r="BE20" s="193" t="s">
        <v>85</v>
      </c>
      <c r="BF20" s="193"/>
      <c r="BG20" s="194" t="s">
        <v>86</v>
      </c>
      <c r="BH20" s="194" t="s">
        <v>149</v>
      </c>
      <c r="BI20" s="178" t="s">
        <v>87</v>
      </c>
      <c r="BJ20" s="181" t="s">
        <v>88</v>
      </c>
      <c r="BK20" s="56"/>
    </row>
    <row r="21" spans="1:63" ht="30.75" customHeight="1">
      <c r="A21" s="199"/>
      <c r="B21" s="58">
        <v>2</v>
      </c>
      <c r="C21" s="59">
        <v>9</v>
      </c>
      <c r="D21" s="59">
        <v>16</v>
      </c>
      <c r="E21" s="60">
        <v>23</v>
      </c>
      <c r="F21" s="58">
        <v>30</v>
      </c>
      <c r="G21" s="59">
        <v>7</v>
      </c>
      <c r="H21" s="59">
        <v>14</v>
      </c>
      <c r="I21" s="59">
        <v>21</v>
      </c>
      <c r="J21" s="61">
        <v>28</v>
      </c>
      <c r="K21" s="58">
        <v>4</v>
      </c>
      <c r="L21" s="59">
        <v>11</v>
      </c>
      <c r="M21" s="59">
        <v>18</v>
      </c>
      <c r="N21" s="61">
        <v>25</v>
      </c>
      <c r="O21" s="62">
        <v>2</v>
      </c>
      <c r="P21" s="63">
        <v>9</v>
      </c>
      <c r="Q21" s="63">
        <v>16</v>
      </c>
      <c r="R21" s="63">
        <v>23</v>
      </c>
      <c r="S21" s="64">
        <v>30</v>
      </c>
      <c r="T21" s="58">
        <v>6</v>
      </c>
      <c r="U21" s="59">
        <v>13</v>
      </c>
      <c r="V21" s="59">
        <v>20</v>
      </c>
      <c r="W21" s="60">
        <v>27</v>
      </c>
      <c r="X21" s="58">
        <v>3</v>
      </c>
      <c r="Y21" s="59">
        <v>10</v>
      </c>
      <c r="Z21" s="59">
        <v>17</v>
      </c>
      <c r="AA21" s="59">
        <v>24</v>
      </c>
      <c r="AB21" s="61">
        <v>2</v>
      </c>
      <c r="AC21" s="58">
        <v>9</v>
      </c>
      <c r="AD21" s="59">
        <v>16</v>
      </c>
      <c r="AE21" s="59">
        <v>23</v>
      </c>
      <c r="AF21" s="61">
        <v>30</v>
      </c>
      <c r="AG21" s="58">
        <v>6</v>
      </c>
      <c r="AH21" s="59">
        <v>13</v>
      </c>
      <c r="AI21" s="59">
        <v>20</v>
      </c>
      <c r="AJ21" s="61">
        <v>27</v>
      </c>
      <c r="AK21" s="66">
        <v>4</v>
      </c>
      <c r="AL21" s="59">
        <v>11</v>
      </c>
      <c r="AM21" s="59">
        <v>18</v>
      </c>
      <c r="AN21" s="60">
        <v>25</v>
      </c>
      <c r="AO21" s="142">
        <v>1</v>
      </c>
      <c r="AP21" s="63">
        <v>8</v>
      </c>
      <c r="AQ21" s="63">
        <v>15</v>
      </c>
      <c r="AR21" s="63">
        <v>22</v>
      </c>
      <c r="AS21" s="65">
        <v>29</v>
      </c>
      <c r="AT21" s="66">
        <v>6</v>
      </c>
      <c r="AU21" s="59">
        <v>13</v>
      </c>
      <c r="AV21" s="59">
        <v>20</v>
      </c>
      <c r="AW21" s="61">
        <v>27</v>
      </c>
      <c r="AX21" s="58">
        <v>3</v>
      </c>
      <c r="AY21" s="67">
        <v>10</v>
      </c>
      <c r="AZ21" s="67">
        <v>17</v>
      </c>
      <c r="BA21" s="68">
        <v>24</v>
      </c>
      <c r="BB21" s="189"/>
      <c r="BC21" s="190"/>
      <c r="BD21" s="192"/>
      <c r="BE21" s="183" t="s">
        <v>89</v>
      </c>
      <c r="BF21" s="185" t="s">
        <v>90</v>
      </c>
      <c r="BG21" s="195"/>
      <c r="BH21" s="195"/>
      <c r="BI21" s="179"/>
      <c r="BJ21" s="182"/>
      <c r="BK21" s="69"/>
    </row>
    <row r="22" spans="1:63" ht="33" customHeight="1">
      <c r="A22" s="199"/>
      <c r="B22" s="58">
        <v>8</v>
      </c>
      <c r="C22" s="59">
        <v>15</v>
      </c>
      <c r="D22" s="59">
        <v>22</v>
      </c>
      <c r="E22" s="60">
        <v>29</v>
      </c>
      <c r="F22" s="58">
        <v>6</v>
      </c>
      <c r="G22" s="59">
        <v>13</v>
      </c>
      <c r="H22" s="59">
        <v>20</v>
      </c>
      <c r="I22" s="59">
        <v>27</v>
      </c>
      <c r="J22" s="61">
        <v>3</v>
      </c>
      <c r="K22" s="58">
        <v>10</v>
      </c>
      <c r="L22" s="59">
        <v>17</v>
      </c>
      <c r="M22" s="59">
        <v>24</v>
      </c>
      <c r="N22" s="61">
        <v>1</v>
      </c>
      <c r="O22" s="70">
        <v>8</v>
      </c>
      <c r="P22" s="59">
        <v>15</v>
      </c>
      <c r="Q22" s="59">
        <v>22</v>
      </c>
      <c r="R22" s="59">
        <v>29</v>
      </c>
      <c r="S22" s="60">
        <v>5</v>
      </c>
      <c r="T22" s="58">
        <v>12</v>
      </c>
      <c r="U22" s="59">
        <v>19</v>
      </c>
      <c r="V22" s="59">
        <v>26</v>
      </c>
      <c r="W22" s="60">
        <v>2</v>
      </c>
      <c r="X22" s="58">
        <v>9</v>
      </c>
      <c r="Y22" s="59">
        <v>16</v>
      </c>
      <c r="Z22" s="59">
        <v>23</v>
      </c>
      <c r="AA22" s="59">
        <v>1</v>
      </c>
      <c r="AB22" s="61">
        <v>8</v>
      </c>
      <c r="AC22" s="58">
        <v>15</v>
      </c>
      <c r="AD22" s="59">
        <v>22</v>
      </c>
      <c r="AE22" s="59">
        <v>29</v>
      </c>
      <c r="AF22" s="61">
        <v>5</v>
      </c>
      <c r="AG22" s="58">
        <v>12</v>
      </c>
      <c r="AH22" s="59">
        <v>19</v>
      </c>
      <c r="AI22" s="59">
        <v>26</v>
      </c>
      <c r="AJ22" s="61">
        <v>3</v>
      </c>
      <c r="AK22" s="66">
        <v>10</v>
      </c>
      <c r="AL22" s="59">
        <v>17</v>
      </c>
      <c r="AM22" s="59">
        <v>14</v>
      </c>
      <c r="AN22" s="60">
        <v>31</v>
      </c>
      <c r="AO22" s="58">
        <v>7</v>
      </c>
      <c r="AP22" s="59">
        <v>14</v>
      </c>
      <c r="AQ22" s="59">
        <v>21</v>
      </c>
      <c r="AR22" s="59">
        <v>28</v>
      </c>
      <c r="AS22" s="61">
        <v>5</v>
      </c>
      <c r="AT22" s="66">
        <v>12</v>
      </c>
      <c r="AU22" s="59">
        <v>19</v>
      </c>
      <c r="AV22" s="59">
        <v>26</v>
      </c>
      <c r="AW22" s="61">
        <v>2</v>
      </c>
      <c r="AX22" s="58">
        <v>9</v>
      </c>
      <c r="AY22" s="67">
        <v>16</v>
      </c>
      <c r="AZ22" s="67">
        <v>23</v>
      </c>
      <c r="BA22" s="68">
        <v>31</v>
      </c>
      <c r="BB22" s="71"/>
      <c r="BC22" s="72"/>
      <c r="BD22" s="192"/>
      <c r="BE22" s="184"/>
      <c r="BF22" s="186"/>
      <c r="BG22" s="196"/>
      <c r="BH22" s="196"/>
      <c r="BI22" s="180"/>
      <c r="BJ22" s="182"/>
      <c r="BK22" s="69"/>
    </row>
    <row r="23" spans="1:63" ht="16.5" customHeight="1">
      <c r="A23" s="199"/>
      <c r="B23" s="58">
        <v>1</v>
      </c>
      <c r="C23" s="59">
        <v>2</v>
      </c>
      <c r="D23" s="59">
        <v>3</v>
      </c>
      <c r="E23" s="60">
        <v>4</v>
      </c>
      <c r="F23" s="58">
        <v>5</v>
      </c>
      <c r="G23" s="59">
        <v>6</v>
      </c>
      <c r="H23" s="59">
        <v>7</v>
      </c>
      <c r="I23" s="59">
        <v>8</v>
      </c>
      <c r="J23" s="61">
        <v>9</v>
      </c>
      <c r="K23" s="58">
        <v>10</v>
      </c>
      <c r="L23" s="59">
        <v>11</v>
      </c>
      <c r="M23" s="59">
        <v>12</v>
      </c>
      <c r="N23" s="61">
        <v>13</v>
      </c>
      <c r="O23" s="70">
        <v>14</v>
      </c>
      <c r="P23" s="59">
        <v>15</v>
      </c>
      <c r="Q23" s="59">
        <v>16</v>
      </c>
      <c r="R23" s="59">
        <v>17</v>
      </c>
      <c r="S23" s="60">
        <v>18</v>
      </c>
      <c r="T23" s="58">
        <v>19</v>
      </c>
      <c r="U23" s="59">
        <v>20</v>
      </c>
      <c r="V23" s="59">
        <v>21</v>
      </c>
      <c r="W23" s="61">
        <v>22</v>
      </c>
      <c r="X23" s="66">
        <v>23</v>
      </c>
      <c r="Y23" s="59">
        <v>24</v>
      </c>
      <c r="Z23" s="59">
        <v>25</v>
      </c>
      <c r="AA23" s="60">
        <v>26</v>
      </c>
      <c r="AB23" s="58">
        <v>27</v>
      </c>
      <c r="AC23" s="59">
        <v>28</v>
      </c>
      <c r="AD23" s="59">
        <v>29</v>
      </c>
      <c r="AE23" s="59">
        <v>30</v>
      </c>
      <c r="AF23" s="61">
        <v>31</v>
      </c>
      <c r="AG23" s="58">
        <v>32</v>
      </c>
      <c r="AH23" s="59">
        <v>33</v>
      </c>
      <c r="AI23" s="59">
        <v>34</v>
      </c>
      <c r="AJ23" s="60">
        <v>35</v>
      </c>
      <c r="AK23" s="58">
        <v>36</v>
      </c>
      <c r="AL23" s="59">
        <v>37</v>
      </c>
      <c r="AM23" s="59">
        <v>38</v>
      </c>
      <c r="AN23" s="61">
        <v>39</v>
      </c>
      <c r="AO23" s="66">
        <v>40</v>
      </c>
      <c r="AP23" s="59">
        <v>41</v>
      </c>
      <c r="AQ23" s="59">
        <v>42</v>
      </c>
      <c r="AR23" s="59">
        <v>43</v>
      </c>
      <c r="AS23" s="61">
        <v>44</v>
      </c>
      <c r="AT23" s="66">
        <v>45</v>
      </c>
      <c r="AU23" s="59">
        <v>46</v>
      </c>
      <c r="AV23" s="59">
        <v>47</v>
      </c>
      <c r="AW23" s="61">
        <v>48</v>
      </c>
      <c r="AX23" s="58">
        <v>49</v>
      </c>
      <c r="AY23" s="67">
        <v>50</v>
      </c>
      <c r="AZ23" s="67">
        <v>51</v>
      </c>
      <c r="BA23" s="68">
        <v>52</v>
      </c>
      <c r="BB23" s="73" t="s">
        <v>91</v>
      </c>
      <c r="BC23" s="67" t="s">
        <v>92</v>
      </c>
      <c r="BD23" s="73" t="s">
        <v>91</v>
      </c>
      <c r="BE23" s="67" t="s">
        <v>91</v>
      </c>
      <c r="BF23" s="67" t="s">
        <v>91</v>
      </c>
      <c r="BG23" s="73" t="s">
        <v>91</v>
      </c>
      <c r="BH23" s="133"/>
      <c r="BI23" s="74" t="s">
        <v>91</v>
      </c>
      <c r="BJ23" s="75" t="s">
        <v>93</v>
      </c>
      <c r="BK23" s="76"/>
    </row>
    <row r="24" spans="1:63" ht="4.5" customHeight="1">
      <c r="A24" s="77"/>
      <c r="B24" s="78"/>
      <c r="C24" s="79"/>
      <c r="D24" s="79"/>
      <c r="E24" s="80"/>
      <c r="F24" s="78"/>
      <c r="G24" s="79"/>
      <c r="H24" s="79"/>
      <c r="I24" s="79"/>
      <c r="J24" s="81"/>
      <c r="K24" s="78"/>
      <c r="L24" s="79"/>
      <c r="M24" s="79"/>
      <c r="N24" s="81"/>
      <c r="O24" s="78"/>
      <c r="P24" s="79"/>
      <c r="Q24" s="79"/>
      <c r="R24" s="79"/>
      <c r="S24" s="80"/>
      <c r="T24" s="78"/>
      <c r="U24" s="79"/>
      <c r="V24" s="79"/>
      <c r="W24" s="81"/>
      <c r="X24" s="82"/>
      <c r="Y24" s="79"/>
      <c r="Z24" s="79"/>
      <c r="AA24" s="80"/>
      <c r="AB24" s="78"/>
      <c r="AC24" s="79"/>
      <c r="AD24" s="79"/>
      <c r="AE24" s="79"/>
      <c r="AF24" s="81"/>
      <c r="AG24" s="78"/>
      <c r="AH24" s="79"/>
      <c r="AI24" s="79"/>
      <c r="AJ24" s="80"/>
      <c r="AK24" s="78"/>
      <c r="AL24" s="79"/>
      <c r="AM24" s="79"/>
      <c r="AN24" s="81"/>
      <c r="AO24" s="82"/>
      <c r="AP24" s="79"/>
      <c r="AQ24" s="79"/>
      <c r="AR24" s="79"/>
      <c r="AS24" s="81"/>
      <c r="AT24" s="82"/>
      <c r="AU24" s="79"/>
      <c r="AV24" s="79"/>
      <c r="AW24" s="81"/>
      <c r="AX24" s="78"/>
      <c r="AY24" s="83"/>
      <c r="AZ24" s="83"/>
      <c r="BA24" s="84"/>
      <c r="BB24" s="85"/>
      <c r="BC24" s="85"/>
      <c r="BD24" s="85"/>
      <c r="BE24" s="85"/>
      <c r="BF24" s="85"/>
      <c r="BG24" s="85"/>
      <c r="BH24" s="85"/>
      <c r="BI24" s="85"/>
      <c r="BJ24" s="86"/>
      <c r="BK24" s="76"/>
    </row>
    <row r="25" spans="1:63" ht="19.5" customHeight="1">
      <c r="A25" s="87">
        <v>1</v>
      </c>
      <c r="B25" s="88" t="s">
        <v>94</v>
      </c>
      <c r="C25" s="88" t="s">
        <v>94</v>
      </c>
      <c r="D25" s="88" t="s">
        <v>94</v>
      </c>
      <c r="E25" s="88" t="s">
        <v>94</v>
      </c>
      <c r="F25" s="88" t="s">
        <v>94</v>
      </c>
      <c r="G25" s="88" t="s">
        <v>94</v>
      </c>
      <c r="H25" s="88" t="s">
        <v>94</v>
      </c>
      <c r="I25" s="88" t="s">
        <v>94</v>
      </c>
      <c r="J25" s="88" t="s">
        <v>94</v>
      </c>
      <c r="K25" s="88" t="s">
        <v>94</v>
      </c>
      <c r="L25" s="88" t="s">
        <v>94</v>
      </c>
      <c r="M25" s="88" t="s">
        <v>94</v>
      </c>
      <c r="N25" s="88" t="s">
        <v>94</v>
      </c>
      <c r="O25" s="88" t="s">
        <v>94</v>
      </c>
      <c r="P25" s="88" t="s">
        <v>94</v>
      </c>
      <c r="Q25" s="88" t="s">
        <v>94</v>
      </c>
      <c r="R25" s="88" t="s">
        <v>94</v>
      </c>
      <c r="S25" s="88" t="s">
        <v>95</v>
      </c>
      <c r="T25" s="88" t="s">
        <v>95</v>
      </c>
      <c r="U25" s="88" t="s">
        <v>94</v>
      </c>
      <c r="V25" s="88" t="s">
        <v>94</v>
      </c>
      <c r="W25" s="88" t="s">
        <v>94</v>
      </c>
      <c r="X25" s="88" t="s">
        <v>94</v>
      </c>
      <c r="Y25" s="88" t="s">
        <v>94</v>
      </c>
      <c r="Z25" s="88" t="s">
        <v>94</v>
      </c>
      <c r="AA25" s="88" t="s">
        <v>94</v>
      </c>
      <c r="AB25" s="88" t="s">
        <v>94</v>
      </c>
      <c r="AC25" s="88" t="s">
        <v>94</v>
      </c>
      <c r="AD25" s="88" t="s">
        <v>94</v>
      </c>
      <c r="AE25" s="88" t="s">
        <v>94</v>
      </c>
      <c r="AF25" s="88" t="s">
        <v>94</v>
      </c>
      <c r="AG25" s="88" t="s">
        <v>94</v>
      </c>
      <c r="AH25" s="88" t="s">
        <v>94</v>
      </c>
      <c r="AI25" s="88" t="s">
        <v>94</v>
      </c>
      <c r="AJ25" s="88" t="s">
        <v>94</v>
      </c>
      <c r="AK25" s="88" t="s">
        <v>94</v>
      </c>
      <c r="AL25" s="88" t="s">
        <v>94</v>
      </c>
      <c r="AM25" s="88" t="s">
        <v>94</v>
      </c>
      <c r="AN25" s="88" t="s">
        <v>94</v>
      </c>
      <c r="AO25" s="88" t="s">
        <v>94</v>
      </c>
      <c r="AP25" s="88" t="s">
        <v>94</v>
      </c>
      <c r="AQ25" s="88" t="s">
        <v>94</v>
      </c>
      <c r="AR25" s="99" t="s">
        <v>97</v>
      </c>
      <c r="AS25" s="89" t="s">
        <v>95</v>
      </c>
      <c r="AT25" s="90" t="s">
        <v>95</v>
      </c>
      <c r="AU25" s="88" t="s">
        <v>95</v>
      </c>
      <c r="AV25" s="88" t="s">
        <v>95</v>
      </c>
      <c r="AW25" s="91" t="s">
        <v>95</v>
      </c>
      <c r="AX25" s="92" t="s">
        <v>95</v>
      </c>
      <c r="AY25" s="88" t="s">
        <v>95</v>
      </c>
      <c r="AZ25" s="88" t="s">
        <v>95</v>
      </c>
      <c r="BA25" s="91" t="s">
        <v>95</v>
      </c>
      <c r="BB25" s="93">
        <v>33.33</v>
      </c>
      <c r="BC25" s="94">
        <f>BB25*36</f>
        <v>1199.8799999999999</v>
      </c>
      <c r="BD25" s="93">
        <v>1</v>
      </c>
      <c r="BE25" s="94">
        <v>3</v>
      </c>
      <c r="BF25" s="119">
        <v>3.8</v>
      </c>
      <c r="BG25" s="94"/>
      <c r="BH25" s="134"/>
      <c r="BI25" s="95">
        <v>11</v>
      </c>
      <c r="BJ25" s="96">
        <f>SUM(BB25:BI25)-BC25</f>
        <v>52.12999999999988</v>
      </c>
      <c r="BK25" s="76"/>
    </row>
    <row r="26" spans="1:63" ht="19.5" customHeight="1">
      <c r="A26" s="97">
        <v>2</v>
      </c>
      <c r="B26" s="88" t="s">
        <v>94</v>
      </c>
      <c r="C26" s="88" t="s">
        <v>94</v>
      </c>
      <c r="D26" s="88" t="s">
        <v>94</v>
      </c>
      <c r="E26" s="88" t="s">
        <v>94</v>
      </c>
      <c r="F26" s="88" t="s">
        <v>94</v>
      </c>
      <c r="G26" s="88" t="s">
        <v>94</v>
      </c>
      <c r="H26" s="88" t="s">
        <v>94</v>
      </c>
      <c r="I26" s="88" t="s">
        <v>94</v>
      </c>
      <c r="J26" s="88" t="s">
        <v>94</v>
      </c>
      <c r="K26" s="88" t="s">
        <v>94</v>
      </c>
      <c r="L26" s="88" t="s">
        <v>94</v>
      </c>
      <c r="M26" s="88" t="s">
        <v>94</v>
      </c>
      <c r="N26" s="88" t="s">
        <v>94</v>
      </c>
      <c r="O26" s="88" t="s">
        <v>94</v>
      </c>
      <c r="P26" s="88" t="s">
        <v>94</v>
      </c>
      <c r="Q26" s="88" t="s">
        <v>94</v>
      </c>
      <c r="R26" s="99" t="s">
        <v>97</v>
      </c>
      <c r="S26" s="88" t="s">
        <v>95</v>
      </c>
      <c r="T26" s="88" t="s">
        <v>95</v>
      </c>
      <c r="U26" s="88" t="s">
        <v>94</v>
      </c>
      <c r="V26" s="88" t="s">
        <v>94</v>
      </c>
      <c r="W26" s="88" t="s">
        <v>94</v>
      </c>
      <c r="X26" s="88" t="s">
        <v>94</v>
      </c>
      <c r="Y26" s="88" t="s">
        <v>94</v>
      </c>
      <c r="Z26" s="88" t="s">
        <v>94</v>
      </c>
      <c r="AA26" s="88" t="s">
        <v>94</v>
      </c>
      <c r="AB26" s="88" t="s">
        <v>94</v>
      </c>
      <c r="AC26" s="88" t="s">
        <v>94</v>
      </c>
      <c r="AD26" s="88" t="s">
        <v>94</v>
      </c>
      <c r="AE26" s="88" t="s">
        <v>94</v>
      </c>
      <c r="AF26" s="88" t="s">
        <v>94</v>
      </c>
      <c r="AG26" s="88" t="s">
        <v>94</v>
      </c>
      <c r="AH26" s="88" t="s">
        <v>94</v>
      </c>
      <c r="AI26" s="88" t="s">
        <v>94</v>
      </c>
      <c r="AJ26" s="88" t="s">
        <v>94</v>
      </c>
      <c r="AK26" s="88" t="s">
        <v>94</v>
      </c>
      <c r="AL26" s="88" t="s">
        <v>94</v>
      </c>
      <c r="AM26" s="88" t="s">
        <v>94</v>
      </c>
      <c r="AN26" s="88" t="s">
        <v>94</v>
      </c>
      <c r="AO26" s="88" t="s">
        <v>94</v>
      </c>
      <c r="AP26" s="88" t="s">
        <v>94</v>
      </c>
      <c r="AQ26" s="88" t="s">
        <v>94</v>
      </c>
      <c r="AR26" s="99" t="s">
        <v>97</v>
      </c>
      <c r="AS26" s="88" t="s">
        <v>150</v>
      </c>
      <c r="AT26" s="90" t="s">
        <v>95</v>
      </c>
      <c r="AU26" s="88" t="s">
        <v>95</v>
      </c>
      <c r="AV26" s="88" t="s">
        <v>95</v>
      </c>
      <c r="AW26" s="91" t="s">
        <v>95</v>
      </c>
      <c r="AX26" s="92" t="s">
        <v>95</v>
      </c>
      <c r="AY26" s="88" t="s">
        <v>95</v>
      </c>
      <c r="AZ26" s="88" t="s">
        <v>95</v>
      </c>
      <c r="BA26" s="91" t="s">
        <v>95</v>
      </c>
      <c r="BB26" s="173">
        <v>32.5</v>
      </c>
      <c r="BC26" s="94">
        <f>BB26*36</f>
        <v>1170</v>
      </c>
      <c r="BD26" s="93">
        <v>2</v>
      </c>
      <c r="BE26" s="94">
        <v>2.7</v>
      </c>
      <c r="BF26" s="119">
        <v>3.8</v>
      </c>
      <c r="BG26" s="94"/>
      <c r="BH26" s="134">
        <v>1</v>
      </c>
      <c r="BI26" s="95">
        <v>11</v>
      </c>
      <c r="BJ26" s="96">
        <f>SUM(BB26:BI26)-BC26-BH26</f>
        <v>52</v>
      </c>
      <c r="BK26" s="69"/>
    </row>
    <row r="27" spans="1:63" ht="19.5" customHeight="1">
      <c r="A27" s="97">
        <v>3</v>
      </c>
      <c r="B27" s="88" t="s">
        <v>94</v>
      </c>
      <c r="C27" s="88" t="s">
        <v>94</v>
      </c>
      <c r="D27" s="88" t="s">
        <v>94</v>
      </c>
      <c r="E27" s="88" t="s">
        <v>94</v>
      </c>
      <c r="F27" s="88" t="s">
        <v>94</v>
      </c>
      <c r="G27" s="88" t="s">
        <v>94</v>
      </c>
      <c r="H27" s="88" t="s">
        <v>94</v>
      </c>
      <c r="I27" s="88" t="s">
        <v>94</v>
      </c>
      <c r="J27" s="88" t="s">
        <v>94</v>
      </c>
      <c r="K27" s="88" t="s">
        <v>94</v>
      </c>
      <c r="L27" s="88" t="s">
        <v>94</v>
      </c>
      <c r="M27" s="88" t="s">
        <v>94</v>
      </c>
      <c r="N27" s="88" t="s">
        <v>94</v>
      </c>
      <c r="O27" s="88" t="s">
        <v>94</v>
      </c>
      <c r="P27" s="88" t="s">
        <v>94</v>
      </c>
      <c r="Q27" s="88" t="s">
        <v>94</v>
      </c>
      <c r="R27" s="99" t="s">
        <v>97</v>
      </c>
      <c r="S27" s="88" t="s">
        <v>95</v>
      </c>
      <c r="T27" s="88" t="s">
        <v>95</v>
      </c>
      <c r="U27" s="88" t="s">
        <v>94</v>
      </c>
      <c r="V27" s="88" t="s">
        <v>94</v>
      </c>
      <c r="W27" s="88" t="s">
        <v>94</v>
      </c>
      <c r="X27" s="88" t="s">
        <v>94</v>
      </c>
      <c r="Y27" s="88" t="s">
        <v>94</v>
      </c>
      <c r="Z27" s="88" t="s">
        <v>94</v>
      </c>
      <c r="AA27" s="88" t="s">
        <v>94</v>
      </c>
      <c r="AB27" s="88" t="s">
        <v>94</v>
      </c>
      <c r="AC27" s="88" t="s">
        <v>96</v>
      </c>
      <c r="AD27" s="88" t="s">
        <v>96</v>
      </c>
      <c r="AE27" s="88" t="s">
        <v>96</v>
      </c>
      <c r="AF27" s="88" t="s">
        <v>96</v>
      </c>
      <c r="AG27" s="88" t="s">
        <v>96</v>
      </c>
      <c r="AH27" s="88" t="s">
        <v>96</v>
      </c>
      <c r="AI27" s="88" t="s">
        <v>96</v>
      </c>
      <c r="AJ27" s="88" t="s">
        <v>96</v>
      </c>
      <c r="AK27" s="88" t="s">
        <v>96</v>
      </c>
      <c r="AL27" s="88" t="s">
        <v>96</v>
      </c>
      <c r="AM27" s="88" t="s">
        <v>96</v>
      </c>
      <c r="AN27" s="88" t="s">
        <v>96</v>
      </c>
      <c r="AO27" s="88" t="s">
        <v>96</v>
      </c>
      <c r="AP27" s="99" t="s">
        <v>97</v>
      </c>
      <c r="AQ27" s="176" t="s">
        <v>54</v>
      </c>
      <c r="AR27" s="177"/>
      <c r="AS27" s="100"/>
      <c r="AT27" s="90"/>
      <c r="AU27" s="88"/>
      <c r="AV27" s="88"/>
      <c r="AW27" s="91"/>
      <c r="AX27" s="92" t="s">
        <v>95</v>
      </c>
      <c r="AY27" s="88" t="s">
        <v>95</v>
      </c>
      <c r="AZ27" s="88" t="s">
        <v>95</v>
      </c>
      <c r="BA27" s="101" t="s">
        <v>95</v>
      </c>
      <c r="BB27" s="94">
        <v>21.34</v>
      </c>
      <c r="BC27" s="94">
        <v>768</v>
      </c>
      <c r="BD27" s="102">
        <v>2</v>
      </c>
      <c r="BE27" s="94">
        <v>2.7</v>
      </c>
      <c r="BF27" s="94">
        <v>13</v>
      </c>
      <c r="BG27" s="94">
        <v>2</v>
      </c>
      <c r="BH27" s="94"/>
      <c r="BI27" s="98">
        <v>2</v>
      </c>
      <c r="BJ27" s="96">
        <f>SUM(BB27:BI27)-BC27-BH27</f>
        <v>43.04000000000008</v>
      </c>
      <c r="BK27" s="69"/>
    </row>
    <row r="28" spans="1:63" ht="19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98">
        <f aca="true" t="shared" si="0" ref="BB28:BI28">SUM(BB25:BB27)</f>
        <v>87.17</v>
      </c>
      <c r="BC28" s="98">
        <f t="shared" si="0"/>
        <v>3137.88</v>
      </c>
      <c r="BD28" s="98">
        <f t="shared" si="0"/>
        <v>5</v>
      </c>
      <c r="BE28" s="119">
        <f t="shared" si="0"/>
        <v>8.4</v>
      </c>
      <c r="BF28" s="119">
        <f t="shared" si="0"/>
        <v>20.6</v>
      </c>
      <c r="BG28" s="98">
        <f t="shared" si="0"/>
        <v>2</v>
      </c>
      <c r="BH28" s="98"/>
      <c r="BI28" s="98">
        <f t="shared" si="0"/>
        <v>24</v>
      </c>
      <c r="BJ28" s="96">
        <f>SUM(BB28:BI28)-BC28</f>
        <v>147.17000000000007</v>
      </c>
      <c r="BK28" s="69"/>
    </row>
    <row r="29" spans="1:62" ht="12.75">
      <c r="A29" s="23"/>
      <c r="B29" s="25"/>
      <c r="C29" s="25" t="s">
        <v>98</v>
      </c>
      <c r="D29" s="25"/>
      <c r="E29" s="25"/>
      <c r="F29" s="25"/>
      <c r="G29" s="25"/>
      <c r="H29" s="25"/>
      <c r="I29" s="103" t="s">
        <v>99</v>
      </c>
      <c r="J29" s="104" t="s">
        <v>100</v>
      </c>
      <c r="K29" s="104"/>
      <c r="L29" s="104"/>
      <c r="M29" s="104"/>
      <c r="N29" s="104"/>
      <c r="O29" s="104"/>
      <c r="P29" s="104"/>
      <c r="Q29" s="105"/>
      <c r="R29" s="104"/>
      <c r="S29" s="104"/>
      <c r="T29" s="104"/>
      <c r="U29" s="104"/>
      <c r="V29" s="106" t="s">
        <v>101</v>
      </c>
      <c r="W29" s="106" t="s">
        <v>102</v>
      </c>
      <c r="X29" s="106"/>
      <c r="Y29" s="106"/>
      <c r="Z29" s="106"/>
      <c r="AA29" s="106"/>
      <c r="AB29" s="106"/>
      <c r="AC29" s="107"/>
      <c r="AD29" s="108"/>
      <c r="AE29" s="108"/>
      <c r="AF29" s="108"/>
      <c r="AG29" s="108"/>
      <c r="AH29" s="108"/>
      <c r="AI29" s="108"/>
      <c r="AJ29" s="108"/>
      <c r="AK29" s="109"/>
      <c r="AL29" s="109"/>
      <c r="AM29" s="109"/>
      <c r="AN29" s="109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3"/>
      <c r="BD29" s="23"/>
      <c r="BE29" s="23"/>
      <c r="BF29" s="23"/>
      <c r="BG29" s="23"/>
      <c r="BH29" s="23"/>
      <c r="BI29" s="23"/>
      <c r="BJ29" s="23"/>
    </row>
    <row r="30" spans="9:40" ht="12.75">
      <c r="I30" s="110" t="s">
        <v>103</v>
      </c>
      <c r="J30" s="111" t="s">
        <v>104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 t="s">
        <v>105</v>
      </c>
      <c r="W30" s="112"/>
      <c r="X30" s="112"/>
      <c r="Y30" s="112"/>
      <c r="Z30" s="109"/>
      <c r="AA30" s="109"/>
      <c r="AB30" s="108"/>
      <c r="AC30" s="113"/>
      <c r="AD30" s="108"/>
      <c r="AE30" s="108"/>
      <c r="AF30" s="108"/>
      <c r="AG30" s="108"/>
      <c r="AH30" s="108"/>
      <c r="AI30" s="108"/>
      <c r="AJ30" s="108"/>
      <c r="AK30" s="109"/>
      <c r="AL30" s="109"/>
      <c r="AM30" s="109"/>
      <c r="AN30" s="109"/>
    </row>
    <row r="31" spans="9:40" ht="12.75">
      <c r="I31" s="110" t="s">
        <v>106</v>
      </c>
      <c r="J31" s="108" t="s">
        <v>107</v>
      </c>
      <c r="K31" s="108"/>
      <c r="L31" s="108"/>
      <c r="M31" s="108"/>
      <c r="N31" s="108"/>
      <c r="O31" s="108"/>
      <c r="P31" s="108"/>
      <c r="Q31" s="108"/>
      <c r="R31" s="109"/>
      <c r="S31" s="109"/>
      <c r="T31" s="112"/>
      <c r="U31" s="112"/>
      <c r="V31" s="112"/>
      <c r="W31" s="112"/>
      <c r="X31" s="112"/>
      <c r="Y31" s="112"/>
      <c r="Z31" s="109"/>
      <c r="AA31" s="109"/>
      <c r="AB31" s="108"/>
      <c r="AC31" s="113"/>
      <c r="AD31" s="108"/>
      <c r="AE31" s="108"/>
      <c r="AF31" s="108"/>
      <c r="AG31" s="108"/>
      <c r="AH31" s="108"/>
      <c r="AI31" s="108"/>
      <c r="AJ31" s="108"/>
      <c r="AK31" s="109"/>
      <c r="AL31" s="109"/>
      <c r="AM31" s="109"/>
      <c r="AN31" s="109"/>
    </row>
    <row r="32" spans="9:40" ht="12.75">
      <c r="I32" s="114" t="s">
        <v>108</v>
      </c>
      <c r="J32" s="29" t="s">
        <v>109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15"/>
      <c r="W32" s="115"/>
      <c r="X32" s="115"/>
      <c r="Y32" s="115"/>
      <c r="Z32" s="115"/>
      <c r="AA32" s="115"/>
      <c r="AB32" s="115"/>
      <c r="AC32" s="116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</row>
    <row r="33" spans="9:18" ht="12.75">
      <c r="I33" s="23"/>
      <c r="J33" s="23"/>
      <c r="K33" s="23"/>
      <c r="L33" s="23"/>
      <c r="M33" s="23"/>
      <c r="N33" s="23"/>
      <c r="O33" s="23"/>
      <c r="P33" s="23"/>
      <c r="Q33" s="23"/>
      <c r="R33" s="23"/>
    </row>
  </sheetData>
  <sheetProtection/>
  <mergeCells count="17">
    <mergeCell ref="A8:N12"/>
    <mergeCell ref="A20:A23"/>
    <mergeCell ref="B20:E20"/>
    <mergeCell ref="O20:R20"/>
    <mergeCell ref="G15:AB15"/>
    <mergeCell ref="D17:AI17"/>
    <mergeCell ref="D18:AI18"/>
    <mergeCell ref="AQ27:AR27"/>
    <mergeCell ref="BI20:BI22"/>
    <mergeCell ref="BJ20:BJ22"/>
    <mergeCell ref="BE21:BE22"/>
    <mergeCell ref="BF21:BF22"/>
    <mergeCell ref="BB20:BC21"/>
    <mergeCell ref="BD20:BD22"/>
    <mergeCell ref="BE20:BF20"/>
    <mergeCell ref="BG20:BG22"/>
    <mergeCell ref="BH20:BH22"/>
  </mergeCells>
  <printOptions/>
  <pageMargins left="0.75" right="0.75" top="1" bottom="1" header="0.5" footer="0.5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5">
      <selection activeCell="A21" sqref="A21"/>
    </sheetView>
  </sheetViews>
  <sheetFormatPr defaultColWidth="9.140625" defaultRowHeight="12.75"/>
  <cols>
    <col min="1" max="1" width="9.7109375" style="0" customWidth="1"/>
    <col min="2" max="2" width="37.421875" style="0" customWidth="1"/>
    <col min="3" max="3" width="10.421875" style="0" customWidth="1"/>
    <col min="4" max="4" width="7.8515625" style="0" customWidth="1"/>
    <col min="5" max="5" width="5.140625" style="0" customWidth="1"/>
    <col min="6" max="6" width="5.00390625" style="0" customWidth="1"/>
    <col min="7" max="7" width="6.8515625" style="0" customWidth="1"/>
    <col min="8" max="8" width="5.7109375" style="0" customWidth="1"/>
    <col min="9" max="9" width="7.57421875" style="0" customWidth="1"/>
    <col min="10" max="10" width="5.140625" style="0" customWidth="1"/>
    <col min="11" max="11" width="4.7109375" style="0" customWidth="1"/>
    <col min="12" max="12" width="5.140625" style="0" customWidth="1"/>
    <col min="13" max="13" width="6.421875" style="0" customWidth="1"/>
    <col min="14" max="14" width="6.8515625" style="0" customWidth="1"/>
    <col min="15" max="15" width="6.7109375" style="0" customWidth="1"/>
    <col min="16" max="17" width="6.28125" style="0" customWidth="1"/>
    <col min="18" max="18" width="7.00390625" style="0" customWidth="1"/>
    <col min="19" max="19" width="10.00390625" style="0" hidden="1" customWidth="1"/>
  </cols>
  <sheetData>
    <row r="1" spans="1:18" ht="12.75">
      <c r="A1" s="248" t="s">
        <v>189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18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0" ht="24.75" customHeight="1">
      <c r="A3" s="260" t="s">
        <v>0</v>
      </c>
      <c r="B3" s="247" t="s">
        <v>115</v>
      </c>
      <c r="C3" s="223" t="s">
        <v>1</v>
      </c>
      <c r="D3" s="257"/>
      <c r="E3" s="216" t="s">
        <v>116</v>
      </c>
      <c r="F3" s="258"/>
      <c r="G3" s="258"/>
      <c r="H3" s="258"/>
      <c r="I3" s="258"/>
      <c r="J3" s="258"/>
      <c r="K3" s="258"/>
      <c r="L3" s="259"/>
      <c r="M3" s="213" t="s">
        <v>124</v>
      </c>
      <c r="N3" s="213"/>
      <c r="O3" s="213"/>
      <c r="P3" s="213"/>
      <c r="Q3" s="213"/>
      <c r="R3" s="213"/>
      <c r="T3" s="15"/>
    </row>
    <row r="4" spans="1:18" ht="15.75" customHeight="1">
      <c r="A4" s="260"/>
      <c r="B4" s="247"/>
      <c r="C4" s="210" t="s">
        <v>126</v>
      </c>
      <c r="D4" s="210" t="s">
        <v>127</v>
      </c>
      <c r="E4" s="221" t="s">
        <v>88</v>
      </c>
      <c r="F4" s="210" t="s">
        <v>3</v>
      </c>
      <c r="G4" s="225" t="s">
        <v>117</v>
      </c>
      <c r="H4" s="226"/>
      <c r="I4" s="226"/>
      <c r="J4" s="226"/>
      <c r="K4" s="226"/>
      <c r="L4" s="227"/>
      <c r="M4" s="215" t="s">
        <v>4</v>
      </c>
      <c r="N4" s="215"/>
      <c r="O4" s="215" t="s">
        <v>7</v>
      </c>
      <c r="P4" s="215"/>
      <c r="Q4" s="223" t="s">
        <v>10</v>
      </c>
      <c r="R4" s="224"/>
    </row>
    <row r="5" spans="1:18" ht="15.75" customHeight="1">
      <c r="A5" s="260"/>
      <c r="B5" s="247"/>
      <c r="C5" s="211"/>
      <c r="D5" s="211"/>
      <c r="E5" s="242"/>
      <c r="F5" s="245"/>
      <c r="G5" s="228"/>
      <c r="H5" s="229"/>
      <c r="I5" s="229"/>
      <c r="J5" s="229"/>
      <c r="K5" s="229"/>
      <c r="L5" s="230"/>
      <c r="M5" s="218" t="s">
        <v>125</v>
      </c>
      <c r="N5" s="219"/>
      <c r="O5" s="219"/>
      <c r="P5" s="219"/>
      <c r="Q5" s="219"/>
      <c r="R5" s="220"/>
    </row>
    <row r="6" spans="1:18" ht="36.75" customHeight="1">
      <c r="A6" s="260"/>
      <c r="B6" s="247"/>
      <c r="C6" s="211"/>
      <c r="D6" s="211"/>
      <c r="E6" s="242"/>
      <c r="F6" s="245"/>
      <c r="G6" s="210" t="s">
        <v>118</v>
      </c>
      <c r="H6" s="216" t="s">
        <v>120</v>
      </c>
      <c r="I6" s="217"/>
      <c r="J6" s="221" t="s">
        <v>121</v>
      </c>
      <c r="K6" s="221" t="s">
        <v>122</v>
      </c>
      <c r="L6" s="240" t="s">
        <v>123</v>
      </c>
      <c r="M6" s="3" t="s">
        <v>5</v>
      </c>
      <c r="N6" s="3" t="s">
        <v>6</v>
      </c>
      <c r="O6" s="3" t="s">
        <v>8</v>
      </c>
      <c r="P6" s="3" t="s">
        <v>9</v>
      </c>
      <c r="Q6" s="3" t="s">
        <v>11</v>
      </c>
      <c r="R6" s="3" t="s">
        <v>110</v>
      </c>
    </row>
    <row r="7" spans="1:18" ht="75.75" customHeight="1">
      <c r="A7" s="260"/>
      <c r="B7" s="247"/>
      <c r="C7" s="212"/>
      <c r="D7" s="212"/>
      <c r="E7" s="243"/>
      <c r="F7" s="246"/>
      <c r="G7" s="246"/>
      <c r="H7" s="122" t="s">
        <v>119</v>
      </c>
      <c r="I7" s="14" t="s">
        <v>2</v>
      </c>
      <c r="J7" s="222"/>
      <c r="K7" s="222"/>
      <c r="L7" s="241"/>
      <c r="M7" s="4" t="s">
        <v>132</v>
      </c>
      <c r="N7" s="5" t="s">
        <v>196</v>
      </c>
      <c r="O7" s="5" t="s">
        <v>148</v>
      </c>
      <c r="P7" s="5" t="s">
        <v>195</v>
      </c>
      <c r="Q7" s="5" t="s">
        <v>148</v>
      </c>
      <c r="R7" s="5" t="s">
        <v>197</v>
      </c>
    </row>
    <row r="8" spans="1:18" ht="13.5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13.5" thickBot="1">
      <c r="A9" s="143" t="s">
        <v>158</v>
      </c>
      <c r="B9" s="144" t="s">
        <v>12</v>
      </c>
      <c r="C9" s="145" t="s">
        <v>204</v>
      </c>
      <c r="D9" s="146" t="s">
        <v>143</v>
      </c>
      <c r="E9" s="147">
        <f>E10+E23</f>
        <v>2072</v>
      </c>
      <c r="F9" s="147">
        <f aca="true" t="shared" si="0" ref="F9:R9">F10+F23</f>
        <v>20</v>
      </c>
      <c r="G9" s="147">
        <f t="shared" si="0"/>
        <v>2052</v>
      </c>
      <c r="H9" s="147">
        <f t="shared" si="0"/>
        <v>1976</v>
      </c>
      <c r="I9" s="147">
        <f t="shared" si="0"/>
        <v>76</v>
      </c>
      <c r="J9" s="147">
        <f t="shared" si="0"/>
        <v>0</v>
      </c>
      <c r="K9" s="147">
        <f t="shared" si="0"/>
        <v>0</v>
      </c>
      <c r="L9" s="147">
        <f t="shared" si="0"/>
        <v>0</v>
      </c>
      <c r="M9" s="147">
        <f t="shared" si="0"/>
        <v>428</v>
      </c>
      <c r="N9" s="147">
        <f t="shared" si="0"/>
        <v>533</v>
      </c>
      <c r="O9" s="147">
        <f t="shared" si="0"/>
        <v>365</v>
      </c>
      <c r="P9" s="147">
        <f t="shared" si="0"/>
        <v>448</v>
      </c>
      <c r="Q9" s="147">
        <f t="shared" si="0"/>
        <v>278</v>
      </c>
      <c r="R9" s="147">
        <f t="shared" si="0"/>
        <v>0</v>
      </c>
    </row>
    <row r="10" spans="1:18" ht="13.5" thickBot="1">
      <c r="A10" s="143" t="s">
        <v>159</v>
      </c>
      <c r="B10" s="144" t="s">
        <v>160</v>
      </c>
      <c r="C10" s="145" t="s">
        <v>204</v>
      </c>
      <c r="D10" s="146" t="s">
        <v>143</v>
      </c>
      <c r="E10" s="147">
        <f>SUM(F11:G22)</f>
        <v>1645</v>
      </c>
      <c r="F10" s="147">
        <f aca="true" t="shared" si="1" ref="F10:R10">SUM(F11:F22)</f>
        <v>20</v>
      </c>
      <c r="G10" s="147">
        <f t="shared" si="1"/>
        <v>1625</v>
      </c>
      <c r="H10" s="147">
        <f t="shared" si="1"/>
        <v>1549</v>
      </c>
      <c r="I10" s="147">
        <f t="shared" si="1"/>
        <v>76</v>
      </c>
      <c r="J10" s="147">
        <f t="shared" si="1"/>
        <v>0</v>
      </c>
      <c r="K10" s="147">
        <f t="shared" si="1"/>
        <v>0</v>
      </c>
      <c r="L10" s="147">
        <f t="shared" si="1"/>
        <v>0</v>
      </c>
      <c r="M10" s="147">
        <f t="shared" si="1"/>
        <v>341</v>
      </c>
      <c r="N10" s="147">
        <f t="shared" si="1"/>
        <v>433</v>
      </c>
      <c r="O10" s="147">
        <f t="shared" si="1"/>
        <v>329</v>
      </c>
      <c r="P10" s="147">
        <f t="shared" si="1"/>
        <v>343</v>
      </c>
      <c r="Q10" s="147">
        <f t="shared" si="1"/>
        <v>179</v>
      </c>
      <c r="R10" s="147">
        <f t="shared" si="1"/>
        <v>0</v>
      </c>
    </row>
    <row r="11" spans="1:18" ht="12.75">
      <c r="A11" s="135" t="s">
        <v>161</v>
      </c>
      <c r="B11" s="136" t="s">
        <v>151</v>
      </c>
      <c r="C11" s="126"/>
      <c r="D11" s="16" t="s">
        <v>182</v>
      </c>
      <c r="E11" s="4">
        <f>SUM(H11+I11+J11+K11+L11)</f>
        <v>116</v>
      </c>
      <c r="F11" s="19"/>
      <c r="G11" s="4">
        <f aca="true" t="shared" si="2" ref="G11:G29">SUM(H11:L11)</f>
        <v>116</v>
      </c>
      <c r="H11" s="10">
        <f aca="true" t="shared" si="3" ref="H11:H29">SUM(M11:R11)-I11</f>
        <v>116</v>
      </c>
      <c r="I11" s="10"/>
      <c r="J11" s="18"/>
      <c r="K11" s="18"/>
      <c r="L11" s="17"/>
      <c r="M11" s="10">
        <v>34</v>
      </c>
      <c r="N11" s="10">
        <v>21</v>
      </c>
      <c r="O11" s="10">
        <v>32</v>
      </c>
      <c r="P11" s="4">
        <v>29</v>
      </c>
      <c r="Q11" s="10"/>
      <c r="R11" s="10"/>
    </row>
    <row r="12" spans="1:18" ht="12.75">
      <c r="A12" s="135" t="s">
        <v>162</v>
      </c>
      <c r="B12" s="8" t="s">
        <v>152</v>
      </c>
      <c r="C12" s="126" t="s">
        <v>139</v>
      </c>
      <c r="D12" s="16"/>
      <c r="E12" s="4">
        <f aca="true" t="shared" si="4" ref="E12:E18">SUM(H12+I12+J12+K12+L12)</f>
        <v>164</v>
      </c>
      <c r="F12" s="19"/>
      <c r="G12" s="4">
        <f t="shared" si="2"/>
        <v>164</v>
      </c>
      <c r="H12" s="10">
        <f t="shared" si="3"/>
        <v>164</v>
      </c>
      <c r="I12" s="18"/>
      <c r="J12" s="18"/>
      <c r="K12" s="18"/>
      <c r="L12" s="18"/>
      <c r="M12" s="10">
        <v>34</v>
      </c>
      <c r="N12" s="10">
        <v>46</v>
      </c>
      <c r="O12" s="10">
        <v>49</v>
      </c>
      <c r="P12" s="141">
        <v>35</v>
      </c>
      <c r="Q12" s="10"/>
      <c r="R12" s="117"/>
    </row>
    <row r="13" spans="1:18" ht="12.75">
      <c r="A13" s="135" t="s">
        <v>208</v>
      </c>
      <c r="B13" s="8" t="s">
        <v>153</v>
      </c>
      <c r="C13" s="126" t="s">
        <v>139</v>
      </c>
      <c r="D13" s="16"/>
      <c r="E13" s="4">
        <f t="shared" si="4"/>
        <v>168</v>
      </c>
      <c r="F13" s="19"/>
      <c r="G13" s="4">
        <f t="shared" si="2"/>
        <v>168</v>
      </c>
      <c r="H13" s="10">
        <f t="shared" si="3"/>
        <v>168</v>
      </c>
      <c r="I13" s="18"/>
      <c r="J13" s="18"/>
      <c r="K13" s="18"/>
      <c r="L13" s="18"/>
      <c r="M13" s="10">
        <v>34</v>
      </c>
      <c r="N13" s="10">
        <v>42</v>
      </c>
      <c r="O13" s="10">
        <v>32</v>
      </c>
      <c r="P13" s="141">
        <v>60</v>
      </c>
      <c r="Q13" s="10"/>
      <c r="R13" s="117"/>
    </row>
    <row r="14" spans="1:18" ht="15.75" customHeight="1">
      <c r="A14" s="135" t="s">
        <v>209</v>
      </c>
      <c r="B14" s="8" t="s">
        <v>154</v>
      </c>
      <c r="C14" s="126" t="s">
        <v>135</v>
      </c>
      <c r="D14" s="16" t="s">
        <v>182</v>
      </c>
      <c r="E14" s="4">
        <f t="shared" si="4"/>
        <v>285</v>
      </c>
      <c r="F14" s="19"/>
      <c r="G14" s="4">
        <f t="shared" si="2"/>
        <v>285</v>
      </c>
      <c r="H14" s="10">
        <f t="shared" si="3"/>
        <v>285</v>
      </c>
      <c r="I14" s="18"/>
      <c r="J14" s="18"/>
      <c r="K14" s="18"/>
      <c r="L14" s="18"/>
      <c r="M14" s="10">
        <v>60</v>
      </c>
      <c r="N14" s="141">
        <v>84</v>
      </c>
      <c r="O14" s="10">
        <v>64</v>
      </c>
      <c r="P14" s="4">
        <v>77</v>
      </c>
      <c r="Q14" s="10"/>
      <c r="R14" s="117"/>
    </row>
    <row r="15" spans="1:18" ht="12.75">
      <c r="A15" s="135" t="s">
        <v>163</v>
      </c>
      <c r="B15" s="8" t="s">
        <v>44</v>
      </c>
      <c r="C15" s="126" t="s">
        <v>139</v>
      </c>
      <c r="D15" s="16"/>
      <c r="E15" s="4">
        <f t="shared" si="4"/>
        <v>166</v>
      </c>
      <c r="F15" s="19"/>
      <c r="G15" s="4">
        <f t="shared" si="2"/>
        <v>166</v>
      </c>
      <c r="H15" s="10">
        <f t="shared" si="3"/>
        <v>166</v>
      </c>
      <c r="I15" s="18"/>
      <c r="J15" s="18"/>
      <c r="K15" s="18"/>
      <c r="L15" s="18"/>
      <c r="M15" s="10">
        <v>34</v>
      </c>
      <c r="N15" s="10">
        <v>63</v>
      </c>
      <c r="O15" s="10">
        <v>32</v>
      </c>
      <c r="P15" s="141">
        <v>37</v>
      </c>
      <c r="Q15" s="10"/>
      <c r="R15" s="117"/>
    </row>
    <row r="16" spans="1:18" ht="12.75">
      <c r="A16" s="135" t="s">
        <v>164</v>
      </c>
      <c r="B16" s="8" t="s">
        <v>28</v>
      </c>
      <c r="C16" s="126" t="s">
        <v>139</v>
      </c>
      <c r="D16" s="16"/>
      <c r="E16" s="4">
        <f t="shared" si="4"/>
        <v>225</v>
      </c>
      <c r="F16" s="19"/>
      <c r="G16" s="4">
        <f t="shared" si="2"/>
        <v>225</v>
      </c>
      <c r="H16" s="10">
        <f t="shared" si="3"/>
        <v>225</v>
      </c>
      <c r="I16" s="18"/>
      <c r="J16" s="18"/>
      <c r="K16" s="18"/>
      <c r="L16" s="18"/>
      <c r="M16" s="10">
        <v>51</v>
      </c>
      <c r="N16" s="10">
        <v>63</v>
      </c>
      <c r="O16" s="10">
        <v>48</v>
      </c>
      <c r="P16" s="10">
        <v>63</v>
      </c>
      <c r="Q16" s="10"/>
      <c r="R16" s="117"/>
    </row>
    <row r="17" spans="1:18" ht="15" customHeight="1">
      <c r="A17" s="135" t="s">
        <v>165</v>
      </c>
      <c r="B17" s="8" t="s">
        <v>155</v>
      </c>
      <c r="C17" s="126" t="s">
        <v>141</v>
      </c>
      <c r="D17" s="16"/>
      <c r="E17" s="4">
        <f t="shared" si="4"/>
        <v>72</v>
      </c>
      <c r="F17" s="10"/>
      <c r="G17" s="4">
        <f t="shared" si="2"/>
        <v>72</v>
      </c>
      <c r="H17" s="10">
        <f t="shared" si="3"/>
        <v>72</v>
      </c>
      <c r="I17" s="18"/>
      <c r="J17" s="18"/>
      <c r="K17" s="18"/>
      <c r="L17" s="18"/>
      <c r="M17" s="10"/>
      <c r="N17" s="10"/>
      <c r="O17" s="141">
        <v>72</v>
      </c>
      <c r="P17" s="10"/>
      <c r="Q17" s="10"/>
      <c r="R17" s="117"/>
    </row>
    <row r="18" spans="1:18" ht="12.75">
      <c r="A18" s="135" t="s">
        <v>166</v>
      </c>
      <c r="B18" s="137" t="s">
        <v>111</v>
      </c>
      <c r="C18" s="126" t="s">
        <v>141</v>
      </c>
      <c r="D18" s="16"/>
      <c r="E18" s="4">
        <f t="shared" si="4"/>
        <v>36</v>
      </c>
      <c r="F18" s="10"/>
      <c r="G18" s="4">
        <f t="shared" si="2"/>
        <v>36</v>
      </c>
      <c r="H18" s="10">
        <f t="shared" si="3"/>
        <v>36</v>
      </c>
      <c r="I18" s="18"/>
      <c r="J18" s="18"/>
      <c r="K18" s="18"/>
      <c r="L18" s="18"/>
      <c r="M18" s="10"/>
      <c r="N18" s="10"/>
      <c r="O18" s="4"/>
      <c r="P18" s="4"/>
      <c r="Q18" s="141">
        <v>36</v>
      </c>
      <c r="R18" s="117"/>
    </row>
    <row r="19" spans="1:18" ht="12.75">
      <c r="A19" s="135"/>
      <c r="B19" s="8" t="s">
        <v>156</v>
      </c>
      <c r="C19" s="126"/>
      <c r="D19" s="16"/>
      <c r="E19" s="4"/>
      <c r="F19" s="10">
        <v>20</v>
      </c>
      <c r="G19" s="4">
        <f t="shared" si="2"/>
        <v>0</v>
      </c>
      <c r="H19" s="10">
        <f t="shared" si="3"/>
        <v>0</v>
      </c>
      <c r="I19" s="18"/>
      <c r="J19" s="18"/>
      <c r="K19" s="18"/>
      <c r="L19" s="18"/>
      <c r="M19" s="10"/>
      <c r="N19" s="10"/>
      <c r="O19" s="10"/>
      <c r="P19" s="10"/>
      <c r="Q19" s="10"/>
      <c r="R19" s="117"/>
    </row>
    <row r="20" spans="1:18" ht="12.75">
      <c r="A20" s="135" t="s">
        <v>185</v>
      </c>
      <c r="B20" s="136" t="s">
        <v>174</v>
      </c>
      <c r="C20" s="126" t="s">
        <v>137</v>
      </c>
      <c r="D20" s="16"/>
      <c r="E20" s="4">
        <f>SUM(H20+I20+J20+K20+L20)</f>
        <v>107</v>
      </c>
      <c r="F20" s="10"/>
      <c r="G20" s="4">
        <f t="shared" si="2"/>
        <v>107</v>
      </c>
      <c r="H20" s="10">
        <f t="shared" si="3"/>
        <v>67</v>
      </c>
      <c r="I20" s="18">
        <v>40</v>
      </c>
      <c r="J20" s="18"/>
      <c r="K20" s="18"/>
      <c r="L20" s="18"/>
      <c r="M20" s="10"/>
      <c r="N20" s="10"/>
      <c r="O20" s="10"/>
      <c r="P20" s="10">
        <v>42</v>
      </c>
      <c r="Q20" s="141">
        <v>65</v>
      </c>
      <c r="R20" s="117"/>
    </row>
    <row r="21" spans="1:18" ht="12.75">
      <c r="A21" s="135" t="s">
        <v>210</v>
      </c>
      <c r="B21" s="8" t="s">
        <v>128</v>
      </c>
      <c r="C21" s="126" t="s">
        <v>184</v>
      </c>
      <c r="D21" s="16" t="s">
        <v>183</v>
      </c>
      <c r="E21" s="4">
        <f>SUM(H21+I21+J21+K21+L21)</f>
        <v>208</v>
      </c>
      <c r="F21" s="10"/>
      <c r="G21" s="4">
        <f t="shared" si="2"/>
        <v>208</v>
      </c>
      <c r="H21" s="10">
        <f t="shared" si="3"/>
        <v>172</v>
      </c>
      <c r="I21" s="18">
        <v>36</v>
      </c>
      <c r="J21" s="18"/>
      <c r="K21" s="18"/>
      <c r="L21" s="18"/>
      <c r="M21" s="10">
        <v>94</v>
      </c>
      <c r="N21" s="4">
        <v>114</v>
      </c>
      <c r="O21" s="10"/>
      <c r="P21" s="10"/>
      <c r="Q21" s="10"/>
      <c r="R21" s="117"/>
    </row>
    <row r="22" spans="1:18" ht="12.75">
      <c r="A22" s="135" t="s">
        <v>167</v>
      </c>
      <c r="B22" s="8" t="s">
        <v>168</v>
      </c>
      <c r="C22" s="126" t="s">
        <v>137</v>
      </c>
      <c r="D22" s="16"/>
      <c r="E22" s="4">
        <f>SUM(H22+I22+J22+K22+L22)</f>
        <v>78</v>
      </c>
      <c r="F22" s="10"/>
      <c r="G22" s="4">
        <f t="shared" si="2"/>
        <v>78</v>
      </c>
      <c r="H22" s="10">
        <f t="shared" si="3"/>
        <v>78</v>
      </c>
      <c r="I22" s="18"/>
      <c r="J22" s="18"/>
      <c r="K22" s="18"/>
      <c r="L22" s="18"/>
      <c r="M22" s="10"/>
      <c r="N22" s="10"/>
      <c r="O22" s="10"/>
      <c r="P22" s="4"/>
      <c r="Q22" s="141">
        <v>78</v>
      </c>
      <c r="R22" s="117"/>
    </row>
    <row r="23" spans="1:18" ht="13.5" thickBot="1">
      <c r="A23" s="150" t="s">
        <v>169</v>
      </c>
      <c r="B23" s="151" t="s">
        <v>170</v>
      </c>
      <c r="C23" s="152"/>
      <c r="D23" s="153"/>
      <c r="E23" s="154">
        <f>E24</f>
        <v>427</v>
      </c>
      <c r="F23" s="148"/>
      <c r="G23" s="148">
        <f t="shared" si="2"/>
        <v>427</v>
      </c>
      <c r="H23" s="148">
        <f t="shared" si="3"/>
        <v>427</v>
      </c>
      <c r="I23" s="155"/>
      <c r="J23" s="155"/>
      <c r="K23" s="155"/>
      <c r="L23" s="155"/>
      <c r="M23" s="154">
        <f aca="true" t="shared" si="5" ref="M23:R23">M24</f>
        <v>87</v>
      </c>
      <c r="N23" s="154">
        <f t="shared" si="5"/>
        <v>100</v>
      </c>
      <c r="O23" s="154">
        <f t="shared" si="5"/>
        <v>36</v>
      </c>
      <c r="P23" s="154">
        <f t="shared" si="5"/>
        <v>105</v>
      </c>
      <c r="Q23" s="154">
        <f t="shared" si="5"/>
        <v>99</v>
      </c>
      <c r="R23" s="154">
        <f t="shared" si="5"/>
        <v>0</v>
      </c>
    </row>
    <row r="24" spans="1:18" ht="12.75">
      <c r="A24" s="156" t="s">
        <v>181</v>
      </c>
      <c r="B24" s="157" t="s">
        <v>171</v>
      </c>
      <c r="C24" s="152" t="s">
        <v>186</v>
      </c>
      <c r="D24" s="153"/>
      <c r="E24" s="147">
        <f>SUM(E25:E29)</f>
        <v>427</v>
      </c>
      <c r="F24" s="158"/>
      <c r="G24" s="148">
        <f t="shared" si="2"/>
        <v>427</v>
      </c>
      <c r="H24" s="149">
        <f t="shared" si="3"/>
        <v>427</v>
      </c>
      <c r="I24" s="159"/>
      <c r="J24" s="159"/>
      <c r="K24" s="159"/>
      <c r="L24" s="159"/>
      <c r="M24" s="147">
        <f aca="true" t="shared" si="6" ref="M24:R24">SUM(M25:M29)</f>
        <v>87</v>
      </c>
      <c r="N24" s="147">
        <f t="shared" si="6"/>
        <v>100</v>
      </c>
      <c r="O24" s="147">
        <f t="shared" si="6"/>
        <v>36</v>
      </c>
      <c r="P24" s="147">
        <f t="shared" si="6"/>
        <v>105</v>
      </c>
      <c r="Q24" s="147">
        <f t="shared" si="6"/>
        <v>99</v>
      </c>
      <c r="R24" s="147">
        <f t="shared" si="6"/>
        <v>0</v>
      </c>
    </row>
    <row r="25" spans="1:18" ht="12.75" hidden="1">
      <c r="A25" s="138" t="s">
        <v>175</v>
      </c>
      <c r="B25" s="8" t="s">
        <v>157</v>
      </c>
      <c r="C25" s="126"/>
      <c r="D25" s="16"/>
      <c r="E25" s="4">
        <f>SUM(H25+I25+J25+K25+L25)</f>
        <v>39</v>
      </c>
      <c r="F25" s="10"/>
      <c r="G25" s="4">
        <f t="shared" si="2"/>
        <v>39</v>
      </c>
      <c r="H25" s="10">
        <f t="shared" si="3"/>
        <v>21</v>
      </c>
      <c r="I25" s="18">
        <v>18</v>
      </c>
      <c r="J25" s="18"/>
      <c r="K25" s="18"/>
      <c r="L25" s="18"/>
      <c r="M25" s="10">
        <v>17</v>
      </c>
      <c r="N25" s="10">
        <v>22</v>
      </c>
      <c r="O25" s="10"/>
      <c r="P25" s="10"/>
      <c r="Q25" s="10"/>
      <c r="R25" s="117"/>
    </row>
    <row r="26" spans="1:18" ht="12.75" hidden="1">
      <c r="A26" s="138" t="s">
        <v>176</v>
      </c>
      <c r="B26" s="9" t="s">
        <v>172</v>
      </c>
      <c r="C26" s="126" t="s">
        <v>136</v>
      </c>
      <c r="D26" s="16"/>
      <c r="E26" s="4">
        <f>SUM(H26+I26+J26+K26+L26)</f>
        <v>36</v>
      </c>
      <c r="F26" s="10"/>
      <c r="G26" s="4">
        <f t="shared" si="2"/>
        <v>36</v>
      </c>
      <c r="H26" s="10">
        <f t="shared" si="3"/>
        <v>20</v>
      </c>
      <c r="I26" s="18">
        <v>16</v>
      </c>
      <c r="J26" s="18"/>
      <c r="K26" s="18"/>
      <c r="L26" s="18"/>
      <c r="M26" s="141">
        <v>36</v>
      </c>
      <c r="N26" s="4"/>
      <c r="O26" s="10"/>
      <c r="P26" s="10"/>
      <c r="Q26" s="10"/>
      <c r="R26" s="117"/>
    </row>
    <row r="27" spans="1:18" ht="12.75" hidden="1">
      <c r="A27" s="138" t="s">
        <v>177</v>
      </c>
      <c r="B27" s="8" t="s">
        <v>112</v>
      </c>
      <c r="C27" s="126" t="s">
        <v>135</v>
      </c>
      <c r="D27" s="16"/>
      <c r="E27" s="4">
        <f>SUM(H27+I27+J27+K27+L27)</f>
        <v>36</v>
      </c>
      <c r="F27" s="19"/>
      <c r="G27" s="4">
        <f t="shared" si="2"/>
        <v>36</v>
      </c>
      <c r="H27" s="10">
        <f t="shared" si="3"/>
        <v>20</v>
      </c>
      <c r="I27" s="18">
        <v>16</v>
      </c>
      <c r="J27" s="18"/>
      <c r="K27" s="18"/>
      <c r="L27" s="18"/>
      <c r="M27" s="10"/>
      <c r="N27" s="141">
        <v>36</v>
      </c>
      <c r="O27" s="10"/>
      <c r="P27" s="10"/>
      <c r="Q27" s="10"/>
      <c r="R27" s="117"/>
    </row>
    <row r="28" spans="1:18" ht="24" hidden="1">
      <c r="A28" s="138" t="s">
        <v>178</v>
      </c>
      <c r="B28" s="9" t="s">
        <v>173</v>
      </c>
      <c r="C28" s="126" t="s">
        <v>187</v>
      </c>
      <c r="D28" s="139"/>
      <c r="E28" s="130">
        <f>SUM(H28+I28+J28+K28+L28)</f>
        <v>151</v>
      </c>
      <c r="F28" s="131"/>
      <c r="G28" s="130">
        <f t="shared" si="2"/>
        <v>151</v>
      </c>
      <c r="H28" s="131">
        <f t="shared" si="3"/>
        <v>129</v>
      </c>
      <c r="I28" s="140">
        <v>22</v>
      </c>
      <c r="J28" s="140"/>
      <c r="K28" s="140"/>
      <c r="L28" s="140"/>
      <c r="M28" s="131">
        <v>34</v>
      </c>
      <c r="N28" s="141">
        <v>42</v>
      </c>
      <c r="O28" s="10">
        <v>36</v>
      </c>
      <c r="P28" s="141">
        <v>39</v>
      </c>
      <c r="Q28" s="10"/>
      <c r="R28" s="117"/>
    </row>
    <row r="29" spans="1:18" ht="12.75" hidden="1">
      <c r="A29" s="138" t="s">
        <v>179</v>
      </c>
      <c r="B29" s="9" t="s">
        <v>180</v>
      </c>
      <c r="C29" s="126" t="s">
        <v>137</v>
      </c>
      <c r="D29" s="16"/>
      <c r="E29" s="4">
        <f>SUM(H29+I29+J29+K29+L29)</f>
        <v>165</v>
      </c>
      <c r="F29" s="10"/>
      <c r="G29" s="4">
        <f t="shared" si="2"/>
        <v>165</v>
      </c>
      <c r="H29" s="10">
        <f t="shared" si="3"/>
        <v>165</v>
      </c>
      <c r="I29" s="18"/>
      <c r="J29" s="18"/>
      <c r="K29" s="18"/>
      <c r="L29" s="18"/>
      <c r="M29" s="10"/>
      <c r="N29" s="10"/>
      <c r="O29" s="10"/>
      <c r="P29" s="10">
        <v>66</v>
      </c>
      <c r="Q29" s="141">
        <v>99</v>
      </c>
      <c r="R29" s="117"/>
    </row>
    <row r="30" spans="1:18" ht="12.75">
      <c r="A30" s="148" t="s">
        <v>13</v>
      </c>
      <c r="B30" s="160" t="s">
        <v>46</v>
      </c>
      <c r="C30" s="145" t="s">
        <v>203</v>
      </c>
      <c r="D30" s="145"/>
      <c r="E30" s="161">
        <f>SUM(E31:E38)</f>
        <v>300</v>
      </c>
      <c r="F30" s="161">
        <f aca="true" t="shared" si="7" ref="F30:R30">SUM(F31:F38)</f>
        <v>0</v>
      </c>
      <c r="G30" s="161">
        <f t="shared" si="7"/>
        <v>300</v>
      </c>
      <c r="H30" s="161">
        <f t="shared" si="7"/>
        <v>106</v>
      </c>
      <c r="I30" s="161">
        <f t="shared" si="7"/>
        <v>194</v>
      </c>
      <c r="J30" s="161">
        <f t="shared" si="7"/>
        <v>0</v>
      </c>
      <c r="K30" s="161">
        <f t="shared" si="7"/>
        <v>0</v>
      </c>
      <c r="L30" s="161">
        <f t="shared" si="7"/>
        <v>0</v>
      </c>
      <c r="M30" s="161">
        <f t="shared" si="7"/>
        <v>36</v>
      </c>
      <c r="N30" s="161">
        <f t="shared" si="7"/>
        <v>68</v>
      </c>
      <c r="O30" s="161">
        <f t="shared" si="7"/>
        <v>0</v>
      </c>
      <c r="P30" s="161">
        <f t="shared" si="7"/>
        <v>68</v>
      </c>
      <c r="Q30" s="161">
        <f t="shared" si="7"/>
        <v>64</v>
      </c>
      <c r="R30" s="161">
        <f t="shared" si="7"/>
        <v>64</v>
      </c>
    </row>
    <row r="31" spans="1:18" ht="12.75">
      <c r="A31" s="10" t="s">
        <v>47</v>
      </c>
      <c r="B31" s="132" t="s">
        <v>194</v>
      </c>
      <c r="C31" s="126" t="s">
        <v>136</v>
      </c>
      <c r="D31" s="16"/>
      <c r="E31" s="10">
        <f aca="true" t="shared" si="8" ref="E31:E39">SUM(F31+G31)</f>
        <v>36</v>
      </c>
      <c r="F31" s="10"/>
      <c r="G31" s="4">
        <f aca="true" t="shared" si="9" ref="G31:G38">SUM(H31:L31)</f>
        <v>36</v>
      </c>
      <c r="H31" s="10">
        <f aca="true" t="shared" si="10" ref="H31:H39">SUM(M31:R31)-I31</f>
        <v>28</v>
      </c>
      <c r="I31" s="18">
        <v>8</v>
      </c>
      <c r="J31" s="18"/>
      <c r="K31" s="18"/>
      <c r="L31" s="140"/>
      <c r="M31" s="141">
        <v>36</v>
      </c>
      <c r="N31" s="131"/>
      <c r="O31" s="131"/>
      <c r="P31" s="131"/>
      <c r="Q31" s="131"/>
      <c r="R31" s="131"/>
    </row>
    <row r="32" spans="1:18" ht="12.75">
      <c r="A32" s="10" t="s">
        <v>48</v>
      </c>
      <c r="B32" s="132" t="s">
        <v>40</v>
      </c>
      <c r="C32" s="126" t="s">
        <v>135</v>
      </c>
      <c r="D32" s="16"/>
      <c r="E32" s="10">
        <f t="shared" si="8"/>
        <v>34</v>
      </c>
      <c r="F32" s="10"/>
      <c r="G32" s="4">
        <f t="shared" si="9"/>
        <v>34</v>
      </c>
      <c r="H32" s="10">
        <f t="shared" si="10"/>
        <v>4</v>
      </c>
      <c r="I32" s="18">
        <v>30</v>
      </c>
      <c r="J32" s="18"/>
      <c r="K32" s="18"/>
      <c r="L32" s="140"/>
      <c r="M32" s="131"/>
      <c r="N32" s="141">
        <v>34</v>
      </c>
      <c r="O32" s="131"/>
      <c r="P32" s="131"/>
      <c r="Q32" s="131"/>
      <c r="R32" s="131"/>
    </row>
    <row r="33" spans="1:18" s="1" customFormat="1" ht="12.75">
      <c r="A33" s="10" t="s">
        <v>49</v>
      </c>
      <c r="B33" s="132" t="s">
        <v>14</v>
      </c>
      <c r="C33" s="126" t="s">
        <v>137</v>
      </c>
      <c r="D33" s="16"/>
      <c r="E33" s="10">
        <f t="shared" si="8"/>
        <v>36</v>
      </c>
      <c r="F33" s="10"/>
      <c r="G33" s="4">
        <f t="shared" si="9"/>
        <v>36</v>
      </c>
      <c r="H33" s="10">
        <f t="shared" si="10"/>
        <v>12</v>
      </c>
      <c r="I33" s="18">
        <v>24</v>
      </c>
      <c r="J33" s="18"/>
      <c r="K33" s="18"/>
      <c r="L33" s="140"/>
      <c r="M33" s="131"/>
      <c r="N33" s="131"/>
      <c r="O33" s="131"/>
      <c r="P33" s="141">
        <v>36</v>
      </c>
      <c r="Q33" s="131"/>
      <c r="R33" s="131"/>
    </row>
    <row r="34" spans="1:18" s="1" customFormat="1" ht="26.25">
      <c r="A34" s="10" t="s">
        <v>50</v>
      </c>
      <c r="B34" s="168" t="s">
        <v>114</v>
      </c>
      <c r="C34" s="126" t="s">
        <v>184</v>
      </c>
      <c r="D34" s="16"/>
      <c r="E34" s="10">
        <f t="shared" si="8"/>
        <v>48</v>
      </c>
      <c r="F34" s="10"/>
      <c r="G34" s="4">
        <f t="shared" si="9"/>
        <v>48</v>
      </c>
      <c r="H34" s="10">
        <f t="shared" si="10"/>
        <v>0</v>
      </c>
      <c r="I34" s="18">
        <v>48</v>
      </c>
      <c r="J34" s="18"/>
      <c r="K34" s="18"/>
      <c r="L34" s="140"/>
      <c r="M34" s="131"/>
      <c r="N34" s="131"/>
      <c r="O34" s="131"/>
      <c r="P34" s="131"/>
      <c r="Q34" s="131">
        <v>32</v>
      </c>
      <c r="R34" s="131">
        <v>16</v>
      </c>
    </row>
    <row r="35" spans="1:18" s="1" customFormat="1" ht="12.75">
      <c r="A35" s="10" t="s">
        <v>51</v>
      </c>
      <c r="B35" s="132" t="s">
        <v>45</v>
      </c>
      <c r="C35" s="126" t="s">
        <v>184</v>
      </c>
      <c r="D35" s="16"/>
      <c r="E35" s="10">
        <f t="shared" si="8"/>
        <v>48</v>
      </c>
      <c r="F35" s="10"/>
      <c r="G35" s="4">
        <f t="shared" si="9"/>
        <v>48</v>
      </c>
      <c r="H35" s="10">
        <f t="shared" si="10"/>
        <v>0</v>
      </c>
      <c r="I35" s="18">
        <v>48</v>
      </c>
      <c r="J35" s="18"/>
      <c r="K35" s="18"/>
      <c r="L35" s="140"/>
      <c r="M35" s="131"/>
      <c r="N35" s="131"/>
      <c r="O35" s="131"/>
      <c r="P35" s="131"/>
      <c r="Q35" s="131">
        <v>32</v>
      </c>
      <c r="R35" s="131">
        <v>16</v>
      </c>
    </row>
    <row r="36" spans="1:18" s="1" customFormat="1" ht="12.75">
      <c r="A36" s="10" t="s">
        <v>52</v>
      </c>
      <c r="B36" s="132" t="s">
        <v>39</v>
      </c>
      <c r="C36" s="126" t="s">
        <v>137</v>
      </c>
      <c r="D36" s="16"/>
      <c r="E36" s="10">
        <f>SUM(F36+G36)</f>
        <v>34</v>
      </c>
      <c r="F36" s="10"/>
      <c r="G36" s="4">
        <f t="shared" si="9"/>
        <v>34</v>
      </c>
      <c r="H36" s="10">
        <f>SUM(M36:R36)-I36</f>
        <v>6</v>
      </c>
      <c r="I36" s="18">
        <v>28</v>
      </c>
      <c r="J36" s="18"/>
      <c r="K36" s="18"/>
      <c r="L36" s="140"/>
      <c r="M36" s="131"/>
      <c r="N36" s="141">
        <v>34</v>
      </c>
      <c r="O36" s="131"/>
      <c r="P36" s="131"/>
      <c r="Q36" s="131"/>
      <c r="R36" s="131"/>
    </row>
    <row r="37" spans="1:18" s="1" customFormat="1" ht="12.75">
      <c r="A37" s="10" t="s">
        <v>53</v>
      </c>
      <c r="B37" s="120" t="s">
        <v>134</v>
      </c>
      <c r="C37" s="126" t="s">
        <v>137</v>
      </c>
      <c r="D37" s="16"/>
      <c r="E37" s="10">
        <f>SUM(F37+G37)</f>
        <v>32</v>
      </c>
      <c r="F37" s="10"/>
      <c r="G37" s="4">
        <f t="shared" si="9"/>
        <v>32</v>
      </c>
      <c r="H37" s="10">
        <f>SUM(M37:R37)-I37</f>
        <v>24</v>
      </c>
      <c r="I37" s="18">
        <v>8</v>
      </c>
      <c r="J37" s="18"/>
      <c r="K37" s="18"/>
      <c r="L37" s="140"/>
      <c r="M37" s="131"/>
      <c r="N37" s="131"/>
      <c r="O37" s="131"/>
      <c r="P37" s="141">
        <v>32</v>
      </c>
      <c r="Q37" s="131"/>
      <c r="R37" s="131"/>
    </row>
    <row r="38" spans="1:18" s="1" customFormat="1" ht="12.75">
      <c r="A38" s="123" t="s">
        <v>131</v>
      </c>
      <c r="B38" s="124" t="s">
        <v>129</v>
      </c>
      <c r="C38" s="120"/>
      <c r="D38" s="16"/>
      <c r="E38" s="10">
        <f>SUM(F38+G38)</f>
        <v>32</v>
      </c>
      <c r="F38" s="10"/>
      <c r="G38" s="4">
        <f t="shared" si="9"/>
        <v>32</v>
      </c>
      <c r="H38" s="10">
        <f>SUM(M38:R38)-I38</f>
        <v>32</v>
      </c>
      <c r="I38" s="18"/>
      <c r="J38" s="18"/>
      <c r="K38" s="18"/>
      <c r="L38" s="140"/>
      <c r="M38" s="131"/>
      <c r="N38" s="131"/>
      <c r="O38" s="131"/>
      <c r="P38" s="131"/>
      <c r="Q38" s="131"/>
      <c r="R38" s="131">
        <v>32</v>
      </c>
    </row>
    <row r="39" spans="1:18" s="1" customFormat="1" ht="12.75" hidden="1">
      <c r="A39" s="4" t="s">
        <v>130</v>
      </c>
      <c r="B39" s="121"/>
      <c r="C39" s="126"/>
      <c r="D39" s="16"/>
      <c r="E39" s="10">
        <f t="shared" si="8"/>
        <v>0</v>
      </c>
      <c r="F39" s="10"/>
      <c r="G39" s="4">
        <f>SUM(H39:L39)</f>
        <v>0</v>
      </c>
      <c r="H39" s="10">
        <f t="shared" si="10"/>
        <v>0</v>
      </c>
      <c r="I39" s="18"/>
      <c r="J39" s="18"/>
      <c r="K39" s="18"/>
      <c r="L39" s="18"/>
      <c r="M39" s="10"/>
      <c r="N39" s="10"/>
      <c r="O39" s="10"/>
      <c r="P39" s="10"/>
      <c r="Q39" s="10"/>
      <c r="R39" s="10"/>
    </row>
    <row r="40" spans="1:18" s="1" customFormat="1" ht="12.75">
      <c r="A40" s="148" t="s">
        <v>15</v>
      </c>
      <c r="B40" s="160" t="s">
        <v>16</v>
      </c>
      <c r="C40" s="146" t="s">
        <v>201</v>
      </c>
      <c r="D40" s="146" t="s">
        <v>143</v>
      </c>
      <c r="E40" s="148">
        <f>E41</f>
        <v>1824</v>
      </c>
      <c r="F40" s="148">
        <f aca="true" t="shared" si="11" ref="F40:R40">F41</f>
        <v>0</v>
      </c>
      <c r="G40" s="148">
        <f t="shared" si="11"/>
        <v>1824</v>
      </c>
      <c r="H40" s="148">
        <f t="shared" si="11"/>
        <v>370</v>
      </c>
      <c r="I40" s="148">
        <f t="shared" si="11"/>
        <v>410</v>
      </c>
      <c r="J40" s="148">
        <f t="shared" si="11"/>
        <v>1044</v>
      </c>
      <c r="K40" s="148">
        <f t="shared" si="11"/>
        <v>0</v>
      </c>
      <c r="L40" s="148">
        <f t="shared" si="11"/>
        <v>0</v>
      </c>
      <c r="M40" s="148">
        <f t="shared" si="11"/>
        <v>148</v>
      </c>
      <c r="N40" s="148">
        <f t="shared" si="11"/>
        <v>227</v>
      </c>
      <c r="O40" s="148">
        <f t="shared" si="11"/>
        <v>211</v>
      </c>
      <c r="P40" s="148">
        <f t="shared" si="11"/>
        <v>312</v>
      </c>
      <c r="Q40" s="148">
        <f t="shared" si="11"/>
        <v>234</v>
      </c>
      <c r="R40" s="148">
        <f t="shared" si="11"/>
        <v>692</v>
      </c>
    </row>
    <row r="41" spans="1:18" s="1" customFormat="1" ht="12.75">
      <c r="A41" s="148" t="s">
        <v>17</v>
      </c>
      <c r="B41" s="162" t="s">
        <v>18</v>
      </c>
      <c r="C41" s="146" t="s">
        <v>201</v>
      </c>
      <c r="D41" s="146" t="s">
        <v>143</v>
      </c>
      <c r="E41" s="148">
        <f>E42+E46+E50</f>
        <v>1824</v>
      </c>
      <c r="F41" s="148">
        <f aca="true" t="shared" si="12" ref="F41:R41">F42+F46+F50</f>
        <v>0</v>
      </c>
      <c r="G41" s="148">
        <f t="shared" si="12"/>
        <v>1824</v>
      </c>
      <c r="H41" s="148">
        <f t="shared" si="12"/>
        <v>370</v>
      </c>
      <c r="I41" s="148">
        <f t="shared" si="12"/>
        <v>410</v>
      </c>
      <c r="J41" s="148">
        <f t="shared" si="12"/>
        <v>1044</v>
      </c>
      <c r="K41" s="148">
        <f t="shared" si="12"/>
        <v>0</v>
      </c>
      <c r="L41" s="148">
        <f t="shared" si="12"/>
        <v>0</v>
      </c>
      <c r="M41" s="148">
        <f t="shared" si="12"/>
        <v>148</v>
      </c>
      <c r="N41" s="148">
        <f t="shared" si="12"/>
        <v>227</v>
      </c>
      <c r="O41" s="148">
        <f t="shared" si="12"/>
        <v>211</v>
      </c>
      <c r="P41" s="148">
        <f t="shared" si="12"/>
        <v>312</v>
      </c>
      <c r="Q41" s="148">
        <f t="shared" si="12"/>
        <v>234</v>
      </c>
      <c r="R41" s="148">
        <f t="shared" si="12"/>
        <v>692</v>
      </c>
    </row>
    <row r="42" spans="1:18" s="1" customFormat="1" ht="39.75" customHeight="1">
      <c r="A42" s="163" t="s">
        <v>19</v>
      </c>
      <c r="B42" s="174" t="s">
        <v>190</v>
      </c>
      <c r="C42" s="146" t="s">
        <v>202</v>
      </c>
      <c r="D42" s="146" t="s">
        <v>199</v>
      </c>
      <c r="E42" s="148">
        <f>E43+E44+E45</f>
        <v>375</v>
      </c>
      <c r="F42" s="148">
        <f aca="true" t="shared" si="13" ref="F42:R42">F43+F44+F45</f>
        <v>0</v>
      </c>
      <c r="G42" s="148">
        <f t="shared" si="13"/>
        <v>375</v>
      </c>
      <c r="H42" s="148">
        <f t="shared" si="13"/>
        <v>59</v>
      </c>
      <c r="I42" s="148">
        <f t="shared" si="13"/>
        <v>70</v>
      </c>
      <c r="J42" s="148">
        <f t="shared" si="13"/>
        <v>246</v>
      </c>
      <c r="K42" s="148">
        <f t="shared" si="13"/>
        <v>0</v>
      </c>
      <c r="L42" s="148">
        <f t="shared" si="13"/>
        <v>0</v>
      </c>
      <c r="M42" s="148">
        <f t="shared" si="13"/>
        <v>148</v>
      </c>
      <c r="N42" s="148">
        <f t="shared" si="13"/>
        <v>227</v>
      </c>
      <c r="O42" s="148">
        <f t="shared" si="13"/>
        <v>0</v>
      </c>
      <c r="P42" s="148">
        <f t="shared" si="13"/>
        <v>0</v>
      </c>
      <c r="Q42" s="148">
        <f t="shared" si="13"/>
        <v>0</v>
      </c>
      <c r="R42" s="148">
        <f t="shared" si="13"/>
        <v>0</v>
      </c>
    </row>
    <row r="43" spans="1:18" s="1" customFormat="1" ht="52.5">
      <c r="A43" s="3" t="s">
        <v>20</v>
      </c>
      <c r="B43" s="168" t="s">
        <v>207</v>
      </c>
      <c r="C43" s="126" t="s">
        <v>184</v>
      </c>
      <c r="D43" s="16"/>
      <c r="E43" s="10">
        <f>SUM(F43+G43)</f>
        <v>129</v>
      </c>
      <c r="F43" s="10"/>
      <c r="G43" s="4">
        <f>SUM(H43:L43)</f>
        <v>129</v>
      </c>
      <c r="H43" s="10">
        <f>SUM(M43:R43)-I43</f>
        <v>59</v>
      </c>
      <c r="I43" s="140">
        <v>70</v>
      </c>
      <c r="J43" s="140"/>
      <c r="K43" s="140"/>
      <c r="L43" s="140"/>
      <c r="M43" s="131">
        <v>40</v>
      </c>
      <c r="N43" s="131">
        <v>89</v>
      </c>
      <c r="O43" s="131"/>
      <c r="P43" s="131"/>
      <c r="Q43" s="131"/>
      <c r="R43" s="10"/>
    </row>
    <row r="44" spans="1:18" s="1" customFormat="1" ht="16.5" customHeight="1">
      <c r="A44" s="10" t="s">
        <v>21</v>
      </c>
      <c r="B44" s="12" t="s">
        <v>22</v>
      </c>
      <c r="C44" s="126" t="s">
        <v>136</v>
      </c>
      <c r="D44" s="16"/>
      <c r="E44" s="10">
        <f>SUM(F44+G44)</f>
        <v>108</v>
      </c>
      <c r="F44" s="10"/>
      <c r="G44" s="4">
        <f>J44</f>
        <v>108</v>
      </c>
      <c r="H44" s="10"/>
      <c r="I44" s="140"/>
      <c r="J44" s="140">
        <v>108</v>
      </c>
      <c r="K44" s="140"/>
      <c r="L44" s="140"/>
      <c r="M44" s="141">
        <v>108</v>
      </c>
      <c r="N44" s="131"/>
      <c r="O44" s="131"/>
      <c r="P44" s="131"/>
      <c r="Q44" s="131"/>
      <c r="R44" s="10"/>
    </row>
    <row r="45" spans="1:18" s="1" customFormat="1" ht="12.75">
      <c r="A45" s="10" t="s">
        <v>23</v>
      </c>
      <c r="B45" s="12" t="s">
        <v>24</v>
      </c>
      <c r="C45" s="126" t="s">
        <v>141</v>
      </c>
      <c r="D45" s="127" t="s">
        <v>140</v>
      </c>
      <c r="E45" s="10">
        <f>SUM(F45+G45)</f>
        <v>138</v>
      </c>
      <c r="F45" s="10"/>
      <c r="G45" s="4">
        <f>J45</f>
        <v>138</v>
      </c>
      <c r="H45" s="10"/>
      <c r="I45" s="140"/>
      <c r="J45" s="140">
        <v>138</v>
      </c>
      <c r="K45" s="140"/>
      <c r="L45" s="140"/>
      <c r="M45" s="131"/>
      <c r="N45" s="141">
        <v>138</v>
      </c>
      <c r="O45" s="131"/>
      <c r="P45" s="131"/>
      <c r="Q45" s="131"/>
      <c r="R45" s="10"/>
    </row>
    <row r="46" spans="1:18" s="1" customFormat="1" ht="68.25" customHeight="1">
      <c r="A46" s="164" t="s">
        <v>25</v>
      </c>
      <c r="B46" s="174" t="s">
        <v>206</v>
      </c>
      <c r="C46" s="146" t="s">
        <v>202</v>
      </c>
      <c r="D46" s="146" t="s">
        <v>145</v>
      </c>
      <c r="E46" s="148">
        <f aca="true" t="shared" si="14" ref="E46:R46">E47+E48+E49</f>
        <v>681</v>
      </c>
      <c r="F46" s="148">
        <f t="shared" si="14"/>
        <v>0</v>
      </c>
      <c r="G46" s="148">
        <f t="shared" si="14"/>
        <v>681</v>
      </c>
      <c r="H46" s="148">
        <f t="shared" si="14"/>
        <v>161</v>
      </c>
      <c r="I46" s="148">
        <f t="shared" si="14"/>
        <v>160</v>
      </c>
      <c r="J46" s="148">
        <f>J47+J48+J49</f>
        <v>360</v>
      </c>
      <c r="K46" s="148">
        <f t="shared" si="14"/>
        <v>0</v>
      </c>
      <c r="L46" s="148">
        <f t="shared" si="14"/>
        <v>0</v>
      </c>
      <c r="M46" s="148">
        <f t="shared" si="14"/>
        <v>0</v>
      </c>
      <c r="N46" s="148">
        <f t="shared" si="14"/>
        <v>0</v>
      </c>
      <c r="O46" s="148">
        <f t="shared" si="14"/>
        <v>211</v>
      </c>
      <c r="P46" s="148">
        <f t="shared" si="14"/>
        <v>232</v>
      </c>
      <c r="Q46" s="148">
        <f t="shared" si="14"/>
        <v>48</v>
      </c>
      <c r="R46" s="148">
        <f t="shared" si="14"/>
        <v>190</v>
      </c>
    </row>
    <row r="47" spans="1:18" s="1" customFormat="1" ht="78.75">
      <c r="A47" s="3" t="s">
        <v>36</v>
      </c>
      <c r="B47" s="168" t="s">
        <v>191</v>
      </c>
      <c r="C47" s="126" t="s">
        <v>184</v>
      </c>
      <c r="D47" s="16" t="s">
        <v>198</v>
      </c>
      <c r="E47" s="10">
        <f>SUM(F47+G47)</f>
        <v>321</v>
      </c>
      <c r="F47" s="10"/>
      <c r="G47" s="4">
        <f>SUM(H47:L47)</f>
        <v>321</v>
      </c>
      <c r="H47" s="10">
        <f>SUM(M47:R47)-I47</f>
        <v>161</v>
      </c>
      <c r="I47" s="140">
        <v>160</v>
      </c>
      <c r="J47" s="140"/>
      <c r="K47" s="140"/>
      <c r="L47" s="140"/>
      <c r="M47" s="131"/>
      <c r="N47" s="131"/>
      <c r="O47" s="130">
        <v>115</v>
      </c>
      <c r="P47" s="131">
        <v>94</v>
      </c>
      <c r="Q47" s="130">
        <v>48</v>
      </c>
      <c r="R47" s="131">
        <v>64</v>
      </c>
    </row>
    <row r="48" spans="1:18" s="1" customFormat="1" ht="12.75">
      <c r="A48" s="10" t="s">
        <v>26</v>
      </c>
      <c r="B48" s="12" t="s">
        <v>22</v>
      </c>
      <c r="C48" s="126" t="s">
        <v>139</v>
      </c>
      <c r="D48" s="16"/>
      <c r="E48" s="10">
        <f>SUM(F48+G48)</f>
        <v>96</v>
      </c>
      <c r="F48" s="10"/>
      <c r="G48" s="4">
        <f>J48</f>
        <v>96</v>
      </c>
      <c r="H48" s="131"/>
      <c r="I48" s="131"/>
      <c r="J48" s="140">
        <v>96</v>
      </c>
      <c r="K48" s="131"/>
      <c r="L48" s="131"/>
      <c r="M48" s="131"/>
      <c r="N48" s="131"/>
      <c r="O48" s="141">
        <v>96</v>
      </c>
      <c r="P48" s="131"/>
      <c r="Q48" s="170"/>
      <c r="R48" s="131"/>
    </row>
    <row r="49" spans="1:18" s="1" customFormat="1" ht="12.75">
      <c r="A49" s="10" t="s">
        <v>27</v>
      </c>
      <c r="B49" s="12" t="s">
        <v>24</v>
      </c>
      <c r="C49" s="126" t="s">
        <v>137</v>
      </c>
      <c r="D49" s="127" t="s">
        <v>140</v>
      </c>
      <c r="E49" s="10">
        <f>SUM(F49+G49)</f>
        <v>264</v>
      </c>
      <c r="F49" s="10"/>
      <c r="G49" s="4">
        <f>J49</f>
        <v>264</v>
      </c>
      <c r="H49" s="131"/>
      <c r="I49" s="131"/>
      <c r="J49" s="140">
        <v>264</v>
      </c>
      <c r="K49" s="131"/>
      <c r="L49" s="131"/>
      <c r="M49" s="131"/>
      <c r="N49" s="131"/>
      <c r="O49" s="131"/>
      <c r="P49" s="170">
        <v>138</v>
      </c>
      <c r="Q49" s="131"/>
      <c r="R49" s="171">
        <v>126</v>
      </c>
    </row>
    <row r="50" spans="1:18" s="1" customFormat="1" ht="39">
      <c r="A50" s="165" t="s">
        <v>37</v>
      </c>
      <c r="B50" s="175" t="s">
        <v>192</v>
      </c>
      <c r="C50" s="146" t="s">
        <v>202</v>
      </c>
      <c r="D50" s="146" t="s">
        <v>144</v>
      </c>
      <c r="E50" s="149">
        <f aca="true" t="shared" si="15" ref="E50:R50">E51+E52+E53</f>
        <v>768</v>
      </c>
      <c r="F50" s="149">
        <f t="shared" si="15"/>
        <v>0</v>
      </c>
      <c r="G50" s="149">
        <f t="shared" si="15"/>
        <v>768</v>
      </c>
      <c r="H50" s="149">
        <f t="shared" si="15"/>
        <v>150</v>
      </c>
      <c r="I50" s="149">
        <f t="shared" si="15"/>
        <v>180</v>
      </c>
      <c r="J50" s="149">
        <f>J51+J52+J53</f>
        <v>438</v>
      </c>
      <c r="K50" s="149">
        <f t="shared" si="15"/>
        <v>0</v>
      </c>
      <c r="L50" s="149">
        <f t="shared" si="15"/>
        <v>0</v>
      </c>
      <c r="M50" s="149">
        <f t="shared" si="15"/>
        <v>0</v>
      </c>
      <c r="N50" s="149">
        <f t="shared" si="15"/>
        <v>0</v>
      </c>
      <c r="O50" s="149">
        <f t="shared" si="15"/>
        <v>0</v>
      </c>
      <c r="P50" s="149">
        <f t="shared" si="15"/>
        <v>80</v>
      </c>
      <c r="Q50" s="149">
        <f t="shared" si="15"/>
        <v>186</v>
      </c>
      <c r="R50" s="149">
        <f t="shared" si="15"/>
        <v>502</v>
      </c>
    </row>
    <row r="51" spans="1:18" s="1" customFormat="1" ht="39">
      <c r="A51" s="9" t="s">
        <v>38</v>
      </c>
      <c r="B51" s="169" t="s">
        <v>193</v>
      </c>
      <c r="C51" s="126" t="s">
        <v>184</v>
      </c>
      <c r="D51" s="127" t="s">
        <v>142</v>
      </c>
      <c r="E51" s="10">
        <f>SUM(F51+G51)</f>
        <v>330</v>
      </c>
      <c r="F51" s="10"/>
      <c r="G51" s="4">
        <f>SUM(H51:L51)</f>
        <v>330</v>
      </c>
      <c r="H51" s="10">
        <f>SUM(M51:R51)-I51</f>
        <v>150</v>
      </c>
      <c r="I51" s="18">
        <v>180</v>
      </c>
      <c r="J51" s="18"/>
      <c r="K51" s="18"/>
      <c r="L51" s="18"/>
      <c r="M51" s="10"/>
      <c r="N51" s="10"/>
      <c r="O51" s="10"/>
      <c r="P51" s="11">
        <v>80</v>
      </c>
      <c r="Q51" s="4">
        <v>90</v>
      </c>
      <c r="R51" s="10">
        <v>160</v>
      </c>
    </row>
    <row r="52" spans="1:18" s="1" customFormat="1" ht="12.75">
      <c r="A52" s="10" t="s">
        <v>41</v>
      </c>
      <c r="B52" s="12" t="s">
        <v>22</v>
      </c>
      <c r="C52" s="126" t="s">
        <v>139</v>
      </c>
      <c r="D52" s="16"/>
      <c r="E52" s="10">
        <f>SUM(F52+G52)</f>
        <v>96</v>
      </c>
      <c r="F52" s="10"/>
      <c r="G52" s="4">
        <f>J52</f>
        <v>96</v>
      </c>
      <c r="H52" s="10"/>
      <c r="I52" s="10"/>
      <c r="J52" s="18">
        <v>96</v>
      </c>
      <c r="K52" s="10"/>
      <c r="L52" s="10"/>
      <c r="M52" s="10"/>
      <c r="N52" s="10"/>
      <c r="O52" s="10"/>
      <c r="P52" s="10"/>
      <c r="Q52" s="171">
        <v>96</v>
      </c>
      <c r="R52" s="11"/>
    </row>
    <row r="53" spans="1:18" s="1" customFormat="1" ht="12.75">
      <c r="A53" s="10" t="s">
        <v>42</v>
      </c>
      <c r="B53" s="12" t="s">
        <v>24</v>
      </c>
      <c r="C53" s="126" t="s">
        <v>138</v>
      </c>
      <c r="D53" s="127" t="s">
        <v>140</v>
      </c>
      <c r="E53" s="10">
        <f>SUM(F53+G53)</f>
        <v>342</v>
      </c>
      <c r="F53" s="10"/>
      <c r="G53" s="4">
        <f>J53</f>
        <v>342</v>
      </c>
      <c r="H53" s="10"/>
      <c r="I53" s="18"/>
      <c r="J53" s="18">
        <v>342</v>
      </c>
      <c r="K53" s="18"/>
      <c r="L53" s="18"/>
      <c r="M53" s="10"/>
      <c r="N53" s="10"/>
      <c r="O53" s="10"/>
      <c r="P53" s="10"/>
      <c r="Q53" s="10"/>
      <c r="R53" s="141">
        <v>342</v>
      </c>
    </row>
    <row r="54" spans="1:18" s="1" customFormat="1" ht="12.75">
      <c r="A54" s="148"/>
      <c r="B54" s="162" t="s">
        <v>123</v>
      </c>
      <c r="C54" s="162"/>
      <c r="D54" s="166"/>
      <c r="E54" s="148">
        <v>180</v>
      </c>
      <c r="F54" s="148"/>
      <c r="G54" s="158">
        <f>L54</f>
        <v>0</v>
      </c>
      <c r="H54" s="148"/>
      <c r="I54" s="155"/>
      <c r="J54" s="159"/>
      <c r="K54" s="155"/>
      <c r="L54" s="148"/>
      <c r="M54" s="148"/>
      <c r="N54" s="148">
        <v>36</v>
      </c>
      <c r="O54" s="148">
        <v>36</v>
      </c>
      <c r="P54" s="148">
        <v>36</v>
      </c>
      <c r="Q54" s="148">
        <v>36</v>
      </c>
      <c r="R54" s="148">
        <v>36</v>
      </c>
    </row>
    <row r="55" spans="1:19" s="1" customFormat="1" ht="24">
      <c r="A55" s="8" t="s">
        <v>54</v>
      </c>
      <c r="B55" s="13" t="s">
        <v>133</v>
      </c>
      <c r="C55" s="128"/>
      <c r="D55" s="129"/>
      <c r="E55" s="172">
        <v>72</v>
      </c>
      <c r="F55" s="130"/>
      <c r="G55" s="4">
        <f>SUM(H55:R55)</f>
        <v>72</v>
      </c>
      <c r="H55" s="131"/>
      <c r="I55" s="130"/>
      <c r="J55" s="130"/>
      <c r="K55" s="130"/>
      <c r="L55" s="130"/>
      <c r="M55" s="130"/>
      <c r="N55" s="130"/>
      <c r="O55" s="130"/>
      <c r="P55" s="130"/>
      <c r="Q55" s="130"/>
      <c r="R55" s="130">
        <v>72</v>
      </c>
      <c r="S55"/>
    </row>
    <row r="56" spans="1:19" s="1" customFormat="1" ht="12.75">
      <c r="A56" s="148"/>
      <c r="B56" s="167" t="s">
        <v>3</v>
      </c>
      <c r="C56" s="167"/>
      <c r="D56" s="146"/>
      <c r="E56" s="148"/>
      <c r="F56" s="148">
        <v>20</v>
      </c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/>
    </row>
    <row r="57" spans="1:19" s="1" customFormat="1" ht="12.75">
      <c r="A57" s="148"/>
      <c r="B57" s="167" t="s">
        <v>43</v>
      </c>
      <c r="C57" s="146" t="s">
        <v>205</v>
      </c>
      <c r="D57" s="146" t="s">
        <v>200</v>
      </c>
      <c r="E57" s="154">
        <f aca="true" t="shared" si="16" ref="E57:R57">SUM(E9+E30+E40+E54+E56+E55)</f>
        <v>4448</v>
      </c>
      <c r="F57" s="154">
        <f>SUM(F9+F30+F40+F54+F55)</f>
        <v>20</v>
      </c>
      <c r="G57" s="154">
        <f t="shared" si="16"/>
        <v>4248</v>
      </c>
      <c r="H57" s="154">
        <f t="shared" si="16"/>
        <v>2452</v>
      </c>
      <c r="I57" s="154">
        <f t="shared" si="16"/>
        <v>680</v>
      </c>
      <c r="J57" s="154">
        <f t="shared" si="16"/>
        <v>1044</v>
      </c>
      <c r="K57" s="154">
        <f t="shared" si="16"/>
        <v>0</v>
      </c>
      <c r="L57" s="154">
        <f t="shared" si="16"/>
        <v>0</v>
      </c>
      <c r="M57" s="154">
        <f t="shared" si="16"/>
        <v>612</v>
      </c>
      <c r="N57" s="154">
        <f t="shared" si="16"/>
        <v>864</v>
      </c>
      <c r="O57" s="154">
        <f t="shared" si="16"/>
        <v>612</v>
      </c>
      <c r="P57" s="154">
        <f t="shared" si="16"/>
        <v>864</v>
      </c>
      <c r="Q57" s="154">
        <f t="shared" si="16"/>
        <v>612</v>
      </c>
      <c r="R57" s="154">
        <f t="shared" si="16"/>
        <v>864</v>
      </c>
      <c r="S57" s="22">
        <f aca="true" t="shared" si="17" ref="S57:S63">SUM(M57:R57)</f>
        <v>4428</v>
      </c>
    </row>
    <row r="58" spans="1:19" ht="16.5" customHeight="1">
      <c r="A58" s="250" t="s">
        <v>146</v>
      </c>
      <c r="B58" s="251"/>
      <c r="C58" s="251"/>
      <c r="D58" s="251"/>
      <c r="E58" s="251"/>
      <c r="F58" s="252"/>
      <c r="G58" s="244" t="s">
        <v>35</v>
      </c>
      <c r="H58" s="214" t="s">
        <v>29</v>
      </c>
      <c r="I58" s="214"/>
      <c r="J58" s="214"/>
      <c r="K58" s="214"/>
      <c r="L58" s="214"/>
      <c r="M58" s="125">
        <f aca="true" t="shared" si="18" ref="M58:R58">M57-M59-M60</f>
        <v>504</v>
      </c>
      <c r="N58" s="125">
        <f t="shared" si="18"/>
        <v>726</v>
      </c>
      <c r="O58" s="125">
        <f t="shared" si="18"/>
        <v>516</v>
      </c>
      <c r="P58" s="125">
        <f t="shared" si="18"/>
        <v>726</v>
      </c>
      <c r="Q58" s="125">
        <f t="shared" si="18"/>
        <v>516</v>
      </c>
      <c r="R58" s="125">
        <f t="shared" si="18"/>
        <v>396</v>
      </c>
      <c r="S58" s="22">
        <f t="shared" si="17"/>
        <v>3384</v>
      </c>
    </row>
    <row r="59" spans="1:19" ht="17.25" customHeight="1">
      <c r="A59" s="253"/>
      <c r="B59" s="254"/>
      <c r="C59" s="254"/>
      <c r="D59" s="254"/>
      <c r="E59" s="254"/>
      <c r="F59" s="255"/>
      <c r="G59" s="244"/>
      <c r="H59" s="214" t="s">
        <v>30</v>
      </c>
      <c r="I59" s="214"/>
      <c r="J59" s="214"/>
      <c r="K59" s="214"/>
      <c r="L59" s="214"/>
      <c r="M59" s="20">
        <f aca="true" t="shared" si="19" ref="M59:R60">M44+M48+M52</f>
        <v>108</v>
      </c>
      <c r="N59" s="20">
        <f t="shared" si="19"/>
        <v>0</v>
      </c>
      <c r="O59" s="20">
        <f t="shared" si="19"/>
        <v>96</v>
      </c>
      <c r="P59" s="20">
        <f t="shared" si="19"/>
        <v>0</v>
      </c>
      <c r="Q59" s="20">
        <f t="shared" si="19"/>
        <v>96</v>
      </c>
      <c r="R59" s="20">
        <f t="shared" si="19"/>
        <v>0</v>
      </c>
      <c r="S59" s="22">
        <f t="shared" si="17"/>
        <v>300</v>
      </c>
    </row>
    <row r="60" spans="1:19" ht="17.25" customHeight="1">
      <c r="A60" s="256" t="s">
        <v>55</v>
      </c>
      <c r="B60" s="256"/>
      <c r="C60" s="256"/>
      <c r="D60" s="256"/>
      <c r="E60" s="256"/>
      <c r="F60" s="256"/>
      <c r="G60" s="244"/>
      <c r="H60" s="214" t="s">
        <v>31</v>
      </c>
      <c r="I60" s="214"/>
      <c r="J60" s="214"/>
      <c r="K60" s="214"/>
      <c r="L60" s="214"/>
      <c r="M60" s="20">
        <f t="shared" si="19"/>
        <v>0</v>
      </c>
      <c r="N60" s="20">
        <f t="shared" si="19"/>
        <v>138</v>
      </c>
      <c r="O60" s="20">
        <f t="shared" si="19"/>
        <v>0</v>
      </c>
      <c r="P60" s="20">
        <f t="shared" si="19"/>
        <v>138</v>
      </c>
      <c r="Q60" s="20">
        <f t="shared" si="19"/>
        <v>0</v>
      </c>
      <c r="R60" s="20">
        <f t="shared" si="19"/>
        <v>468</v>
      </c>
      <c r="S60" s="22">
        <f t="shared" si="17"/>
        <v>744</v>
      </c>
    </row>
    <row r="61" spans="1:19" ht="15.75" customHeight="1">
      <c r="A61" s="231" t="s">
        <v>147</v>
      </c>
      <c r="B61" s="232"/>
      <c r="C61" s="232"/>
      <c r="D61" s="232"/>
      <c r="E61" s="232"/>
      <c r="F61" s="233"/>
      <c r="G61" s="244"/>
      <c r="H61" s="214" t="s">
        <v>32</v>
      </c>
      <c r="I61" s="214"/>
      <c r="J61" s="214"/>
      <c r="K61" s="214"/>
      <c r="L61" s="214"/>
      <c r="M61" s="20"/>
      <c r="N61" s="21">
        <v>2</v>
      </c>
      <c r="O61" s="21">
        <v>1</v>
      </c>
      <c r="P61" s="21">
        <v>2</v>
      </c>
      <c r="Q61" s="21">
        <v>2</v>
      </c>
      <c r="R61" s="21">
        <v>2</v>
      </c>
      <c r="S61" s="22">
        <f t="shared" si="17"/>
        <v>9</v>
      </c>
    </row>
    <row r="62" spans="1:19" ht="15" customHeight="1">
      <c r="A62" s="234"/>
      <c r="B62" s="235"/>
      <c r="C62" s="235"/>
      <c r="D62" s="235"/>
      <c r="E62" s="235"/>
      <c r="F62" s="236"/>
      <c r="G62" s="244"/>
      <c r="H62" s="214" t="s">
        <v>33</v>
      </c>
      <c r="I62" s="214"/>
      <c r="J62" s="214"/>
      <c r="K62" s="214"/>
      <c r="L62" s="214"/>
      <c r="M62" s="20">
        <v>3</v>
      </c>
      <c r="N62" s="20">
        <v>6</v>
      </c>
      <c r="O62" s="20">
        <v>2</v>
      </c>
      <c r="P62" s="20">
        <v>6</v>
      </c>
      <c r="Q62" s="20">
        <v>5</v>
      </c>
      <c r="R62" s="20">
        <v>2</v>
      </c>
      <c r="S62" s="22">
        <f t="shared" si="17"/>
        <v>24</v>
      </c>
    </row>
    <row r="63" spans="1:19" ht="14.25" customHeight="1">
      <c r="A63" s="237"/>
      <c r="B63" s="238"/>
      <c r="C63" s="238"/>
      <c r="D63" s="238"/>
      <c r="E63" s="238"/>
      <c r="F63" s="239"/>
      <c r="G63" s="244"/>
      <c r="H63" s="214" t="s">
        <v>34</v>
      </c>
      <c r="I63" s="214"/>
      <c r="J63" s="214"/>
      <c r="K63" s="214"/>
      <c r="L63" s="214"/>
      <c r="M63" s="20"/>
      <c r="N63" s="20"/>
      <c r="O63" s="20"/>
      <c r="P63" s="20"/>
      <c r="Q63" s="20"/>
      <c r="R63" s="20"/>
      <c r="S63" s="22">
        <f t="shared" si="17"/>
        <v>0</v>
      </c>
    </row>
  </sheetData>
  <sheetProtection/>
  <mergeCells count="30">
    <mergeCell ref="H63:L63"/>
    <mergeCell ref="A1:R1"/>
    <mergeCell ref="H59:L59"/>
    <mergeCell ref="H60:L60"/>
    <mergeCell ref="A58:F59"/>
    <mergeCell ref="A60:F60"/>
    <mergeCell ref="G6:G7"/>
    <mergeCell ref="C3:D3"/>
    <mergeCell ref="E3:L3"/>
    <mergeCell ref="A3:A7"/>
    <mergeCell ref="G4:L5"/>
    <mergeCell ref="C4:C7"/>
    <mergeCell ref="A61:F63"/>
    <mergeCell ref="H58:L58"/>
    <mergeCell ref="L6:L7"/>
    <mergeCell ref="E4:E7"/>
    <mergeCell ref="G58:G63"/>
    <mergeCell ref="F4:F7"/>
    <mergeCell ref="B3:B7"/>
    <mergeCell ref="J6:J7"/>
    <mergeCell ref="D4:D7"/>
    <mergeCell ref="M3:R3"/>
    <mergeCell ref="H62:L62"/>
    <mergeCell ref="M4:N4"/>
    <mergeCell ref="O4:P4"/>
    <mergeCell ref="H61:L61"/>
    <mergeCell ref="H6:I6"/>
    <mergeCell ref="M5:R5"/>
    <mergeCell ref="K6:K7"/>
    <mergeCell ref="Q4:R4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2020-06-07T03:55:31Z</cp:lastPrinted>
  <dcterms:created xsi:type="dcterms:W3CDTF">1996-10-08T23:32:33Z</dcterms:created>
  <dcterms:modified xsi:type="dcterms:W3CDTF">2021-01-25T05:21:30Z</dcterms:modified>
  <cp:category/>
  <cp:version/>
  <cp:contentType/>
  <cp:contentStatus/>
</cp:coreProperties>
</file>